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 LPJ PASIMASUNGGU 2024\"/>
    </mc:Choice>
  </mc:AlternateContent>
  <xr:revisionPtr revIDLastSave="0" documentId="13_ncr:1_{30DB87E0-3E33-4850-84C3-F229513F349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OPER" sheetId="18" r:id="rId1"/>
    <sheet name="RFK2" sheetId="14" r:id="rId2"/>
    <sheet name="MUSLIANA 1" sheetId="20" r:id="rId3"/>
    <sheet name="MUDDASSIR" sheetId="24" r:id="rId4"/>
    <sheet name="ST. SIANG" sheetId="4" r:id="rId5"/>
    <sheet name="AWALUDDIN" sheetId="25" r:id="rId6"/>
  </sheets>
  <definedNames>
    <definedName name="_xlnm.Print_Area" localSheetId="4">'ST. SIANG'!$A$1:$Q$107</definedName>
    <definedName name="_xlnm.Print_Titles" localSheetId="3">MUDDASSIR!$3:$5</definedName>
    <definedName name="_xlnm.Print_Titles" localSheetId="2">'MUSLIANA 1'!$1:$3</definedName>
    <definedName name="_xlnm.Print_Titles" localSheetId="1">'RFK2'!$9:$12</definedName>
    <definedName name="_xlnm.Print_Titles" localSheetId="4">'ST. SIANG'!$3:$5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79" i="20" l="1"/>
  <c r="M504" i="20"/>
  <c r="M388" i="20"/>
  <c r="W179" i="20"/>
  <c r="W165" i="20"/>
  <c r="W166" i="20"/>
  <c r="W167" i="20"/>
  <c r="W168" i="20"/>
  <c r="W169" i="20"/>
  <c r="W170" i="20"/>
  <c r="W171" i="20"/>
  <c r="W172" i="20"/>
  <c r="W173" i="20"/>
  <c r="W174" i="20"/>
  <c r="W175" i="20"/>
  <c r="W176" i="20"/>
  <c r="W177" i="20"/>
  <c r="W164" i="20"/>
  <c r="V179" i="20"/>
  <c r="U179" i="20"/>
  <c r="T179" i="20"/>
  <c r="S179" i="20"/>
  <c r="R579" i="20"/>
  <c r="R504" i="20"/>
  <c r="R388" i="20"/>
  <c r="P179" i="20" l="1"/>
  <c r="M179" i="20"/>
  <c r="R165" i="20"/>
  <c r="R166" i="20"/>
  <c r="R167" i="20"/>
  <c r="R168" i="20"/>
  <c r="R169" i="20"/>
  <c r="R170" i="20"/>
  <c r="R171" i="20"/>
  <c r="R172" i="20"/>
  <c r="R173" i="20"/>
  <c r="R174" i="20"/>
  <c r="R175" i="20"/>
  <c r="R176" i="20"/>
  <c r="R177" i="20"/>
  <c r="R178" i="20"/>
  <c r="R164" i="20"/>
  <c r="Q179" i="20"/>
  <c r="J30" i="14"/>
  <c r="J29" i="14"/>
  <c r="K18" i="25"/>
  <c r="J18" i="25"/>
  <c r="J54" i="24"/>
  <c r="K54" i="24"/>
  <c r="J540" i="20"/>
  <c r="K540" i="20"/>
  <c r="J541" i="20"/>
  <c r="K541" i="20"/>
  <c r="J542" i="20"/>
  <c r="K542" i="20"/>
  <c r="J543" i="20"/>
  <c r="K543" i="20"/>
  <c r="M469" i="20"/>
  <c r="F469" i="20"/>
  <c r="I464" i="20" s="1"/>
  <c r="K464" i="20"/>
  <c r="J464" i="20"/>
  <c r="M431" i="20"/>
  <c r="F431" i="20"/>
  <c r="I426" i="20" s="1"/>
  <c r="I431" i="20" s="1"/>
  <c r="K426" i="20"/>
  <c r="J426" i="20"/>
  <c r="F246" i="20"/>
  <c r="I243" i="20" s="1"/>
  <c r="K243" i="20"/>
  <c r="J243" i="20"/>
  <c r="K241" i="20"/>
  <c r="J241" i="20"/>
  <c r="R179" i="20" l="1"/>
  <c r="E29" i="14"/>
  <c r="H29" i="14" s="1"/>
  <c r="E30" i="14"/>
  <c r="L30" i="14" s="1"/>
  <c r="L29" i="14"/>
  <c r="G29" i="14"/>
  <c r="G30" i="14"/>
  <c r="I469" i="20"/>
  <c r="L464" i="20"/>
  <c r="L469" i="20" s="1"/>
  <c r="N464" i="20"/>
  <c r="N469" i="20" s="1"/>
  <c r="N426" i="20"/>
  <c r="N431" i="20" s="1"/>
  <c r="L426" i="20"/>
  <c r="L431" i="20" s="1"/>
  <c r="I241" i="20"/>
  <c r="L241" i="20" s="1"/>
  <c r="N243" i="20"/>
  <c r="L243" i="20"/>
  <c r="H30" i="14" l="1"/>
  <c r="N241" i="20"/>
  <c r="L9" i="20" l="1"/>
  <c r="L44" i="20" s="1"/>
  <c r="J578" i="20" l="1"/>
  <c r="K578" i="20"/>
  <c r="J579" i="20"/>
  <c r="K579" i="20"/>
  <c r="F583" i="20"/>
  <c r="M583" i="20"/>
  <c r="J616" i="20"/>
  <c r="K616" i="20"/>
  <c r="F620" i="20"/>
  <c r="I616" i="20" s="1"/>
  <c r="M620" i="20"/>
  <c r="L82" i="20"/>
  <c r="L120" i="20" s="1"/>
  <c r="J15" i="20"/>
  <c r="K15" i="20"/>
  <c r="J17" i="20"/>
  <c r="K17" i="20"/>
  <c r="F19" i="20"/>
  <c r="I17" i="20" s="1"/>
  <c r="M19" i="20"/>
  <c r="J50" i="20"/>
  <c r="K50" i="20"/>
  <c r="J52" i="20"/>
  <c r="K52" i="20"/>
  <c r="F55" i="20"/>
  <c r="I52" i="20" s="1"/>
  <c r="M55" i="20"/>
  <c r="J88" i="20"/>
  <c r="K88" i="20"/>
  <c r="J90" i="20"/>
  <c r="K90" i="20"/>
  <c r="F93" i="20"/>
  <c r="I90" i="20" s="1"/>
  <c r="M93" i="20"/>
  <c r="J126" i="20"/>
  <c r="K126" i="20"/>
  <c r="J128" i="20"/>
  <c r="K128" i="20"/>
  <c r="F131" i="20"/>
  <c r="I128" i="20" s="1"/>
  <c r="M131" i="20"/>
  <c r="L233" i="20"/>
  <c r="L248" i="20"/>
  <c r="L572" i="20" l="1"/>
  <c r="L610" i="20" s="1"/>
  <c r="I620" i="20"/>
  <c r="N616" i="20"/>
  <c r="N620" i="20" s="1"/>
  <c r="I579" i="20"/>
  <c r="I578" i="20"/>
  <c r="L616" i="20"/>
  <c r="L620" i="20" s="1"/>
  <c r="L90" i="20"/>
  <c r="N90" i="20"/>
  <c r="L17" i="20"/>
  <c r="N17" i="20"/>
  <c r="I126" i="20"/>
  <c r="I88" i="20"/>
  <c r="L88" i="20" s="1"/>
  <c r="I15" i="20"/>
  <c r="L15" i="20" s="1"/>
  <c r="I50" i="20"/>
  <c r="N52" i="20"/>
  <c r="L52" i="20"/>
  <c r="N128" i="20"/>
  <c r="L128" i="20"/>
  <c r="I55" i="20" l="1"/>
  <c r="L578" i="20"/>
  <c r="N578" i="20"/>
  <c r="I583" i="20"/>
  <c r="L579" i="20"/>
  <c r="N579" i="20"/>
  <c r="I93" i="20"/>
  <c r="L93" i="20"/>
  <c r="L50" i="20"/>
  <c r="L55" i="20" s="1"/>
  <c r="N50" i="20"/>
  <c r="L126" i="20"/>
  <c r="N126" i="20"/>
  <c r="L19" i="20"/>
  <c r="I19" i="20"/>
  <c r="N88" i="20"/>
  <c r="N15" i="20"/>
  <c r="I131" i="20"/>
  <c r="N93" i="20" l="1"/>
  <c r="N55" i="20"/>
  <c r="N583" i="20"/>
  <c r="L583" i="20"/>
  <c r="L131" i="20"/>
  <c r="N131" i="20"/>
  <c r="N19" i="20"/>
  <c r="A4" i="14" l="1"/>
  <c r="Q56" i="4"/>
  <c r="Q19" i="4"/>
  <c r="Q23" i="4" l="1"/>
  <c r="Q58" i="4"/>
  <c r="F393" i="20"/>
  <c r="I388" i="20" s="1"/>
  <c r="K388" i="20"/>
  <c r="J388" i="20"/>
  <c r="N388" i="20" l="1"/>
  <c r="L388" i="20"/>
  <c r="M506" i="20"/>
  <c r="L158" i="20"/>
  <c r="K175" i="20" l="1"/>
  <c r="J175" i="20"/>
  <c r="K173" i="20"/>
  <c r="J173" i="20"/>
  <c r="K172" i="20"/>
  <c r="J172" i="20"/>
  <c r="K171" i="20"/>
  <c r="J171" i="20"/>
  <c r="K51" i="24" l="1"/>
  <c r="J51" i="24"/>
  <c r="F56" i="24"/>
  <c r="K18" i="4"/>
  <c r="J18" i="4"/>
  <c r="M20" i="4"/>
  <c r="J44" i="14" s="1"/>
  <c r="F20" i="4"/>
  <c r="K17" i="4"/>
  <c r="J17" i="4"/>
  <c r="M88" i="4"/>
  <c r="I54" i="24" l="1"/>
  <c r="I18" i="4"/>
  <c r="N18" i="4" s="1"/>
  <c r="E44" i="14"/>
  <c r="H44" i="14" s="1"/>
  <c r="I51" i="24"/>
  <c r="N51" i="24" s="1"/>
  <c r="I17" i="4"/>
  <c r="L17" i="4" s="1"/>
  <c r="N54" i="24" l="1"/>
  <c r="L54" i="24"/>
  <c r="L18" i="4"/>
  <c r="L20" i="4" s="1"/>
  <c r="G44" i="14"/>
  <c r="L44" i="14"/>
  <c r="I20" i="4"/>
  <c r="L51" i="24"/>
  <c r="N17" i="4"/>
  <c r="M546" i="20"/>
  <c r="N20" i="4" l="1"/>
  <c r="L282" i="20"/>
  <c r="L319" i="20" s="1"/>
  <c r="L356" i="20" s="1"/>
  <c r="L395" i="20" s="1"/>
  <c r="L270" i="20"/>
  <c r="L307" i="20" s="1"/>
  <c r="L344" i="20" s="1"/>
  <c r="L382" i="20" s="1"/>
  <c r="L508" i="20" l="1"/>
  <c r="L548" i="20" s="1"/>
  <c r="L433" i="20"/>
  <c r="L471" i="20" s="1"/>
  <c r="L496" i="20"/>
  <c r="L534" i="20" s="1"/>
  <c r="L420" i="20"/>
  <c r="L458" i="20" s="1"/>
  <c r="L8" i="14"/>
  <c r="K52" i="25" l="1"/>
  <c r="J52" i="25"/>
  <c r="M54" i="25"/>
  <c r="J47" i="14" s="1"/>
  <c r="F54" i="25"/>
  <c r="K51" i="25"/>
  <c r="J51" i="25"/>
  <c r="K50" i="25"/>
  <c r="J50" i="25"/>
  <c r="K17" i="25"/>
  <c r="K19" i="25"/>
  <c r="K16" i="25"/>
  <c r="J17" i="25"/>
  <c r="J19" i="25"/>
  <c r="J16" i="25"/>
  <c r="J42" i="14"/>
  <c r="F88" i="4"/>
  <c r="K86" i="4"/>
  <c r="J86" i="4"/>
  <c r="K85" i="4"/>
  <c r="J85" i="4"/>
  <c r="K84" i="4"/>
  <c r="J84" i="4"/>
  <c r="J52" i="4"/>
  <c r="K52" i="4"/>
  <c r="J51" i="4"/>
  <c r="K53" i="24"/>
  <c r="J53" i="24"/>
  <c r="K52" i="24"/>
  <c r="J52" i="24"/>
  <c r="M56" i="24"/>
  <c r="J39" i="14" s="1"/>
  <c r="J36" i="14"/>
  <c r="E36" i="14"/>
  <c r="J35" i="14"/>
  <c r="J33" i="14"/>
  <c r="F546" i="20"/>
  <c r="K504" i="20"/>
  <c r="J504" i="20"/>
  <c r="J32" i="14"/>
  <c r="F506" i="20"/>
  <c r="K503" i="20"/>
  <c r="J503" i="20"/>
  <c r="K502" i="20"/>
  <c r="J502" i="20"/>
  <c r="L181" i="20"/>
  <c r="M8" i="14"/>
  <c r="L12" i="24"/>
  <c r="I543" i="20" l="1"/>
  <c r="I541" i="20"/>
  <c r="I542" i="20"/>
  <c r="I540" i="20"/>
  <c r="N543" i="20"/>
  <c r="L543" i="20"/>
  <c r="G36" i="14"/>
  <c r="H36" i="14"/>
  <c r="E42" i="14"/>
  <c r="G42" i="14" s="1"/>
  <c r="L51" i="14"/>
  <c r="L21" i="20"/>
  <c r="L57" i="20" s="1"/>
  <c r="L95" i="20" s="1"/>
  <c r="L133" i="20" s="1"/>
  <c r="L585" i="20" s="1"/>
  <c r="L622" i="20" s="1"/>
  <c r="E33" i="14"/>
  <c r="G33" i="14" s="1"/>
  <c r="L36" i="14"/>
  <c r="I86" i="4"/>
  <c r="N86" i="4" s="1"/>
  <c r="I502" i="20"/>
  <c r="L502" i="20" s="1"/>
  <c r="E32" i="14"/>
  <c r="G32" i="14" s="1"/>
  <c r="E35" i="14"/>
  <c r="G35" i="14" s="1"/>
  <c r="L44" i="4"/>
  <c r="L78" i="4" s="1"/>
  <c r="L11" i="4" s="1"/>
  <c r="L45" i="24"/>
  <c r="E47" i="14"/>
  <c r="I52" i="25"/>
  <c r="L52" i="25" s="1"/>
  <c r="E39" i="14"/>
  <c r="I50" i="25"/>
  <c r="N50" i="25" s="1"/>
  <c r="I51" i="25"/>
  <c r="N51" i="25" s="1"/>
  <c r="I84" i="4"/>
  <c r="N84" i="4" s="1"/>
  <c r="I85" i="4"/>
  <c r="K51" i="4"/>
  <c r="I52" i="24"/>
  <c r="I53" i="24"/>
  <c r="L53" i="24" s="1"/>
  <c r="I503" i="20"/>
  <c r="N503" i="20" s="1"/>
  <c r="I504" i="20"/>
  <c r="L504" i="20" s="1"/>
  <c r="M393" i="20"/>
  <c r="J27" i="14" s="1"/>
  <c r="M354" i="20"/>
  <c r="J26" i="14" s="1"/>
  <c r="F354" i="20"/>
  <c r="E26" i="14" s="1"/>
  <c r="K350" i="20"/>
  <c r="J350" i="20"/>
  <c r="M317" i="20"/>
  <c r="J25" i="14" s="1"/>
  <c r="F317" i="20"/>
  <c r="E25" i="14" s="1"/>
  <c r="K313" i="20"/>
  <c r="J313" i="20"/>
  <c r="M280" i="20"/>
  <c r="J24" i="14" s="1"/>
  <c r="F280" i="20"/>
  <c r="K276" i="20"/>
  <c r="J276" i="20"/>
  <c r="M246" i="20"/>
  <c r="J23" i="14" s="1"/>
  <c r="K239" i="20"/>
  <c r="J239" i="20"/>
  <c r="M206" i="20"/>
  <c r="J22" i="14" s="1"/>
  <c r="F206" i="20"/>
  <c r="K176" i="20"/>
  <c r="J176" i="20"/>
  <c r="L542" i="20" l="1"/>
  <c r="N542" i="20"/>
  <c r="L541" i="20"/>
  <c r="N541" i="20"/>
  <c r="L540" i="20"/>
  <c r="N540" i="20"/>
  <c r="H33" i="14"/>
  <c r="L35" i="14"/>
  <c r="H39" i="14"/>
  <c r="G39" i="14"/>
  <c r="G47" i="14"/>
  <c r="H32" i="14"/>
  <c r="H35" i="14"/>
  <c r="H42" i="14"/>
  <c r="H47" i="14"/>
  <c r="H26" i="14"/>
  <c r="G26" i="14"/>
  <c r="G25" i="14"/>
  <c r="H25" i="14"/>
  <c r="L24" i="24"/>
  <c r="L56" i="4" s="1"/>
  <c r="L90" i="4" s="1"/>
  <c r="L22" i="4" s="1"/>
  <c r="L86" i="4"/>
  <c r="I56" i="24"/>
  <c r="N502" i="20"/>
  <c r="L503" i="20"/>
  <c r="L506" i="20" s="1"/>
  <c r="L52" i="24"/>
  <c r="L39" i="14"/>
  <c r="I313" i="20"/>
  <c r="I317" i="20" s="1"/>
  <c r="I350" i="20"/>
  <c r="I354" i="20" s="1"/>
  <c r="E27" i="14"/>
  <c r="N52" i="25"/>
  <c r="E22" i="14"/>
  <c r="I239" i="20"/>
  <c r="I246" i="20" s="1"/>
  <c r="E23" i="14"/>
  <c r="H23" i="14" s="1"/>
  <c r="I276" i="20"/>
  <c r="L276" i="20" s="1"/>
  <c r="L280" i="20" s="1"/>
  <c r="E24" i="14"/>
  <c r="H24" i="14" s="1"/>
  <c r="I54" i="25"/>
  <c r="L50" i="25"/>
  <c r="L51" i="25"/>
  <c r="L84" i="4"/>
  <c r="N85" i="4"/>
  <c r="L85" i="4"/>
  <c r="I88" i="4"/>
  <c r="N52" i="24"/>
  <c r="N53" i="24"/>
  <c r="I546" i="20"/>
  <c r="I506" i="20"/>
  <c r="N504" i="20"/>
  <c r="L202" i="20"/>
  <c r="J18" i="14"/>
  <c r="N54" i="25" l="1"/>
  <c r="G24" i="14"/>
  <c r="H27" i="14"/>
  <c r="G27" i="14"/>
  <c r="G23" i="14"/>
  <c r="L58" i="24"/>
  <c r="N506" i="20"/>
  <c r="N350" i="20"/>
  <c r="N354" i="20" s="1"/>
  <c r="L350" i="20"/>
  <c r="L354" i="20" s="1"/>
  <c r="L239" i="20"/>
  <c r="L246" i="20" s="1"/>
  <c r="L313" i="20"/>
  <c r="L317" i="20" s="1"/>
  <c r="N239" i="20"/>
  <c r="N246" i="20" s="1"/>
  <c r="N313" i="20"/>
  <c r="N317" i="20" s="1"/>
  <c r="N276" i="20"/>
  <c r="N280" i="20" s="1"/>
  <c r="I280" i="20"/>
  <c r="L546" i="20"/>
  <c r="L393" i="20"/>
  <c r="E18" i="14"/>
  <c r="G18" i="14" s="1"/>
  <c r="I393" i="20"/>
  <c r="L54" i="25"/>
  <c r="N546" i="20"/>
  <c r="N88" i="4"/>
  <c r="L88" i="4"/>
  <c r="L56" i="24"/>
  <c r="N56" i="24"/>
  <c r="N202" i="20"/>
  <c r="N206" i="20" s="1"/>
  <c r="L206" i="20"/>
  <c r="I206" i="20"/>
  <c r="H18" i="14" l="1"/>
  <c r="N393" i="20"/>
  <c r="F179" i="20" l="1"/>
  <c r="K174" i="20"/>
  <c r="J174" i="20"/>
  <c r="K170" i="20"/>
  <c r="J170" i="20"/>
  <c r="J169" i="20"/>
  <c r="K168" i="20"/>
  <c r="K167" i="20"/>
  <c r="J167" i="20"/>
  <c r="K166" i="20"/>
  <c r="J166" i="20"/>
  <c r="K165" i="20"/>
  <c r="J165" i="20"/>
  <c r="K164" i="20"/>
  <c r="J164" i="20"/>
  <c r="E20" i="14" l="1"/>
  <c r="I175" i="20"/>
  <c r="I171" i="20"/>
  <c r="I172" i="20"/>
  <c r="I173" i="20"/>
  <c r="I168" i="20"/>
  <c r="N168" i="20" s="1"/>
  <c r="I176" i="20"/>
  <c r="I165" i="20"/>
  <c r="N165" i="20" s="1"/>
  <c r="I167" i="20"/>
  <c r="N167" i="20" s="1"/>
  <c r="I164" i="20"/>
  <c r="N164" i="20" s="1"/>
  <c r="I174" i="20"/>
  <c r="L174" i="20" s="1"/>
  <c r="I170" i="20"/>
  <c r="L170" i="20" s="1"/>
  <c r="I169" i="20"/>
  <c r="I166" i="20"/>
  <c r="N166" i="20" s="1"/>
  <c r="K169" i="20"/>
  <c r="J168" i="20"/>
  <c r="J20" i="14"/>
  <c r="G20" i="14" l="1"/>
  <c r="H20" i="14"/>
  <c r="L171" i="20"/>
  <c r="N171" i="20"/>
  <c r="N172" i="20"/>
  <c r="L172" i="20"/>
  <c r="L173" i="20"/>
  <c r="N173" i="20"/>
  <c r="L175" i="20"/>
  <c r="N175" i="20"/>
  <c r="L168" i="20"/>
  <c r="L20" i="14"/>
  <c r="L176" i="20"/>
  <c r="N176" i="20"/>
  <c r="N170" i="20"/>
  <c r="L167" i="20"/>
  <c r="N174" i="20"/>
  <c r="L165" i="20"/>
  <c r="N169" i="20"/>
  <c r="L166" i="20"/>
  <c r="L164" i="20"/>
  <c r="L169" i="20"/>
  <c r="I179" i="20"/>
  <c r="N179" i="20" l="1"/>
  <c r="L179" i="20"/>
  <c r="F22" i="24" l="1"/>
  <c r="E38" i="14" s="1"/>
  <c r="K19" i="24"/>
  <c r="J19" i="24"/>
  <c r="I20" i="24" l="1"/>
  <c r="M21" i="25" l="1"/>
  <c r="J46" i="14" s="1"/>
  <c r="F21" i="25"/>
  <c r="I18" i="25" s="1"/>
  <c r="M22" i="24"/>
  <c r="J38" i="14" s="1"/>
  <c r="I19" i="24"/>
  <c r="K20" i="24"/>
  <c r="J20" i="24"/>
  <c r="K18" i="24"/>
  <c r="J18" i="24"/>
  <c r="N18" i="25" l="1"/>
  <c r="L18" i="25"/>
  <c r="G38" i="14"/>
  <c r="H38" i="14"/>
  <c r="L38" i="14"/>
  <c r="I19" i="25"/>
  <c r="L19" i="25" s="1"/>
  <c r="E46" i="14"/>
  <c r="I16" i="25"/>
  <c r="L16" i="25" s="1"/>
  <c r="I17" i="25"/>
  <c r="L17" i="25" s="1"/>
  <c r="N19" i="24"/>
  <c r="L19" i="24"/>
  <c r="I18" i="24"/>
  <c r="E16" i="14"/>
  <c r="J16" i="14"/>
  <c r="J17" i="14"/>
  <c r="F29" i="14" l="1"/>
  <c r="F30" i="14"/>
  <c r="G46" i="14"/>
  <c r="H46" i="14"/>
  <c r="H16" i="14"/>
  <c r="G16" i="14"/>
  <c r="E17" i="14"/>
  <c r="N17" i="25"/>
  <c r="L21" i="25"/>
  <c r="I21" i="25"/>
  <c r="N19" i="25"/>
  <c r="N16" i="25"/>
  <c r="L20" i="24"/>
  <c r="N20" i="24"/>
  <c r="I22" i="24"/>
  <c r="N18" i="24"/>
  <c r="L18" i="24"/>
  <c r="I29" i="14" l="1"/>
  <c r="K29" i="14"/>
  <c r="I30" i="14"/>
  <c r="K30" i="14"/>
  <c r="G17" i="14"/>
  <c r="H17" i="14"/>
  <c r="N21" i="25"/>
  <c r="L22" i="24"/>
  <c r="N22" i="24"/>
  <c r="L23" i="25" l="1"/>
  <c r="L56" i="25" s="1"/>
  <c r="L10" i="25"/>
  <c r="L44" i="25" s="1"/>
  <c r="E15" i="14" l="1"/>
  <c r="J15" i="14"/>
  <c r="K50" i="4" l="1"/>
  <c r="F54" i="4" l="1"/>
  <c r="I51" i="4" s="1"/>
  <c r="L51" i="4" l="1"/>
  <c r="N51" i="4"/>
  <c r="I52" i="4"/>
  <c r="N52" i="4" s="1"/>
  <c r="E41" i="14"/>
  <c r="I50" i="4"/>
  <c r="N50" i="4" s="1"/>
  <c r="M54" i="4"/>
  <c r="J41" i="14" s="1"/>
  <c r="J50" i="4"/>
  <c r="J49" i="14" l="1"/>
  <c r="G41" i="14"/>
  <c r="H41" i="14"/>
  <c r="E49" i="14"/>
  <c r="L52" i="4"/>
  <c r="G15" i="14"/>
  <c r="H15" i="14"/>
  <c r="L50" i="4"/>
  <c r="L27" i="14"/>
  <c r="I54" i="4"/>
  <c r="L42" i="14"/>
  <c r="F44" i="14" l="1"/>
  <c r="I44" i="14" s="1"/>
  <c r="F36" i="14"/>
  <c r="I36" i="14" s="1"/>
  <c r="F47" i="14"/>
  <c r="I47" i="14" s="1"/>
  <c r="F25" i="14"/>
  <c r="I25" i="14" s="1"/>
  <c r="F35" i="14"/>
  <c r="I35" i="14" s="1"/>
  <c r="F32" i="14"/>
  <c r="I32" i="14" s="1"/>
  <c r="F39" i="14"/>
  <c r="I39" i="14" s="1"/>
  <c r="F26" i="14"/>
  <c r="I26" i="14" s="1"/>
  <c r="F42" i="14"/>
  <c r="I42" i="14" s="1"/>
  <c r="F33" i="14"/>
  <c r="I33" i="14" s="1"/>
  <c r="F22" i="14"/>
  <c r="I22" i="14" s="1"/>
  <c r="F23" i="14"/>
  <c r="I23" i="14" s="1"/>
  <c r="F27" i="14"/>
  <c r="I27" i="14" s="1"/>
  <c r="F24" i="14"/>
  <c r="I24" i="14" s="1"/>
  <c r="F18" i="14"/>
  <c r="I18" i="14" s="1"/>
  <c r="F20" i="14"/>
  <c r="I20" i="14" s="1"/>
  <c r="F38" i="14"/>
  <c r="I38" i="14" s="1"/>
  <c r="F16" i="14"/>
  <c r="I16" i="14" s="1"/>
  <c r="F46" i="14"/>
  <c r="I46" i="14" s="1"/>
  <c r="F17" i="14"/>
  <c r="I17" i="14" s="1"/>
  <c r="F41" i="14"/>
  <c r="I41" i="14" s="1"/>
  <c r="L54" i="4"/>
  <c r="N54" i="4"/>
  <c r="L16" i="14"/>
  <c r="L47" i="14"/>
  <c r="L26" i="14"/>
  <c r="L25" i="14"/>
  <c r="K38" i="14" l="1"/>
  <c r="K44" i="14"/>
  <c r="K36" i="14"/>
  <c r="K35" i="14"/>
  <c r="K39" i="14"/>
  <c r="F15" i="14"/>
  <c r="K47" i="14"/>
  <c r="K27" i="14"/>
  <c r="K42" i="14"/>
  <c r="K26" i="14"/>
  <c r="K20" i="14" l="1"/>
  <c r="K46" i="14"/>
  <c r="L46" i="14"/>
  <c r="K33" i="14" l="1"/>
  <c r="L33" i="14"/>
  <c r="L41" i="14"/>
  <c r="K41" i="14"/>
  <c r="L32" i="14"/>
  <c r="K32" i="14"/>
  <c r="L23" i="14"/>
  <c r="L22" i="14"/>
  <c r="F49" i="14" l="1"/>
  <c r="L17" i="14"/>
  <c r="L24" i="14"/>
  <c r="L15" i="14"/>
  <c r="H49" i="14" l="1"/>
  <c r="K49" i="14" s="1"/>
  <c r="L18" i="14" l="1"/>
  <c r="L49" i="14" l="1"/>
  <c r="Q49" i="14" l="1"/>
  <c r="K16" i="14"/>
  <c r="K18" i="14"/>
  <c r="K24" i="14"/>
  <c r="K23" i="14"/>
  <c r="K22" i="14"/>
  <c r="K15" i="14" l="1"/>
  <c r="I15" i="14"/>
  <c r="G49" i="14"/>
  <c r="I49" i="14" s="1"/>
  <c r="K25" i="14"/>
  <c r="K17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Personal</author>
  </authors>
  <commentList>
    <comment ref="G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Personal:</t>
        </r>
        <r>
          <rPr>
            <sz val="9"/>
            <color indexed="81"/>
            <rFont val="Tahoma"/>
            <family val="2"/>
          </rPr>
          <t xml:space="preserve">
Mancha Realisasi Fisik DAU
sekarang-kemarin
</t>
        </r>
      </text>
    </comment>
    <comment ref="J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Personal:</t>
        </r>
        <r>
          <rPr>
            <sz val="9"/>
            <color indexed="81"/>
            <rFont val="Tahoma"/>
            <family val="2"/>
          </rPr>
          <t xml:space="preserve">
Mancha'
Realisasi Keuangan DAU
sekarang kurangi kemarin</t>
        </r>
      </text>
    </comment>
  </commentList>
</comments>
</file>

<file path=xl/sharedStrings.xml><?xml version="1.0" encoding="utf-8"?>
<sst xmlns="http://schemas.openxmlformats.org/spreadsheetml/2006/main" count="1011" uniqueCount="187">
  <si>
    <t>No. Urt</t>
  </si>
  <si>
    <t>Lokasi</t>
  </si>
  <si>
    <t>Desa / Kel</t>
  </si>
  <si>
    <t>Kecamatan</t>
  </si>
  <si>
    <t>Jumlah Dana (Rp)</t>
  </si>
  <si>
    <t>Nilai Kontrak (Rp)</t>
  </si>
  <si>
    <t>Nama Pelaksana</t>
  </si>
  <si>
    <t>Fisik</t>
  </si>
  <si>
    <t>Keuangan</t>
  </si>
  <si>
    <t>Rp</t>
  </si>
  <si>
    <t>%</t>
  </si>
  <si>
    <t>Sisa Dana (Rp)</t>
  </si>
  <si>
    <t xml:space="preserve">REALISASI FISIK DAN KEUANGAN </t>
  </si>
  <si>
    <t>REKAPITULASI</t>
  </si>
  <si>
    <t>Pemecahan Masalah</t>
  </si>
  <si>
    <t>Keadaan Bulan :</t>
  </si>
  <si>
    <t>T o t a l</t>
  </si>
  <si>
    <t>Bobot (%)</t>
  </si>
  <si>
    <t>Realisasi Komulatif (%)</t>
  </si>
  <si>
    <t>Realisasi Tertimbang (%)</t>
  </si>
  <si>
    <t>Uraian / Rincian Kegiatan / Target</t>
  </si>
  <si>
    <t>Nama PPTK</t>
  </si>
  <si>
    <t>Masalah Yang Dihadapi</t>
  </si>
  <si>
    <t xml:space="preserve">Kegiatan </t>
  </si>
  <si>
    <t xml:space="preserve">Belanja   </t>
  </si>
  <si>
    <t>: Langsung</t>
  </si>
  <si>
    <t>SKPD</t>
  </si>
  <si>
    <t>-</t>
  </si>
  <si>
    <t>P P T K,</t>
  </si>
  <si>
    <t>Belanja</t>
  </si>
  <si>
    <t>: Kecamatan Pasimasunggu</t>
  </si>
  <si>
    <t>Pasimasunggu</t>
  </si>
  <si>
    <t>: Kec. Pasimasunggu</t>
  </si>
  <si>
    <t>APBD KABUPATEN KEPULAUAN SELAYAR</t>
  </si>
  <si>
    <t>CAMAT PASIMASUNGGU</t>
  </si>
  <si>
    <t>LAPORAN REALISASI FISIK DAN KEUANGAN</t>
  </si>
  <si>
    <t>KECAMATAN PASIMASUNGGU</t>
  </si>
  <si>
    <t>SITTI SIANG, S.Sos</t>
  </si>
  <si>
    <t>NIP. 19770205 199803 2 07</t>
  </si>
  <si>
    <t>: Penyediaan Jasa Komunikasi, Sumber Daya Air dan Listrik</t>
  </si>
  <si>
    <t>Penyediaan Jasa Komunikasi, Sumber Daya Air dan Listrik</t>
  </si>
  <si>
    <t>NIP. 19750812 200904 1 002</t>
  </si>
  <si>
    <t>MUDDASSIR, SKM</t>
  </si>
  <si>
    <t>M. ARQAM INAYAH, SE</t>
  </si>
  <si>
    <t>MUSLIANA, SE</t>
  </si>
  <si>
    <t>NIP. 19641004 200701 1 010</t>
  </si>
  <si>
    <t>NIP. 19660625 200701 2 020</t>
  </si>
  <si>
    <t>Nip. 19660625 200701 2 020</t>
  </si>
  <si>
    <t>Belanja Makanan dan Minuman Rapat</t>
  </si>
  <si>
    <t xml:space="preserve">Persentase Kemajuan Pengadaan Barang/ Jasa
</t>
  </si>
  <si>
    <t>: Tidak Langsung</t>
  </si>
  <si>
    <t>JUMLAH BELANJA LANGSUNG</t>
  </si>
  <si>
    <t xml:space="preserve">Sub.Kegiatan </t>
  </si>
  <si>
    <t>:  Perencanaan, Penganggaran, dan Evaluasi Kinerja Perangkat Daerah</t>
  </si>
  <si>
    <t>: Koordinasi dan Penyusunan Dokumen RKA-SKPD</t>
  </si>
  <si>
    <t>Belanja Alat/Bahan untuk Kegiatan Kantor-</t>
  </si>
  <si>
    <t>Alat Tulis Kantor</t>
  </si>
  <si>
    <t xml:space="preserve">Belanja Alat/Bahan untuk Kegiatan Kantor- </t>
  </si>
  <si>
    <t>Bahan Cetak</t>
  </si>
  <si>
    <t>:  Koordinasi dan Penyusunan Dokumen Perubahan RKA-SKPD</t>
  </si>
  <si>
    <t>:  Koordinasi dan Penyusunan DPA-SKPD</t>
  </si>
  <si>
    <t>:   Koordinasi dan Penyusunan Perubahan DPA-SKPD</t>
  </si>
  <si>
    <t>: Administrasi Keuangan Perangkat Daerah</t>
  </si>
  <si>
    <t>Sub Kegiatan</t>
  </si>
  <si>
    <t>Belanja Gaji Pokok PNS</t>
  </si>
  <si>
    <t>Belanja Tunjangan Keluarga PNS</t>
  </si>
  <si>
    <t>Belanja Tunjangan Jabatan PNS</t>
  </si>
  <si>
    <t>Belanja Tunjangan Fungsional Umum PNS</t>
  </si>
  <si>
    <t>Belanja Tunjangan Beras PNS</t>
  </si>
  <si>
    <t>Belanja Tunjangan PPh/Tunjangan Khusus PNS</t>
  </si>
  <si>
    <t>Belanja Pembulatan Gaji PNS</t>
  </si>
  <si>
    <t xml:space="preserve">Belanja Honorarium Penanggungjawaban </t>
  </si>
  <si>
    <t>Pengelola Keuangan</t>
  </si>
  <si>
    <t>: Penyediaan Gaji dan Tunjangan ASN</t>
  </si>
  <si>
    <t>: Administrasi Umum Perangkat Daerah</t>
  </si>
  <si>
    <t>: Penyediaan Bahan Logistik Kantor</t>
  </si>
  <si>
    <t>: Penyediaan Barang Cetakan dan Penggandaan</t>
  </si>
  <si>
    <t>: Penyediaan Bahan Bacaan dan Peraturan Perundang-undangan</t>
  </si>
  <si>
    <t>Belanja Langganan Jurnal/Surat Kabar/Majalah</t>
  </si>
  <si>
    <t>: Fasilitasi Kunjungan Tamu</t>
  </si>
  <si>
    <t>Belanja Makanan dan Minuman Jamuan Tamu</t>
  </si>
  <si>
    <t>: Penyelenggaraan Rapat Koordinasi dan Konsultasi SKPD</t>
  </si>
  <si>
    <t>: Penyediaan Jasa Penunjang Urusan Pemerintahan Daerah</t>
  </si>
  <si>
    <t>Belanja Tagihan Air</t>
  </si>
  <si>
    <t>Belanja Tagihan Listrik</t>
  </si>
  <si>
    <t>Belanja Kawat/Faksimili/Internet/TV Berlangganan</t>
  </si>
  <si>
    <t>: Penyediaan Jasa Pelayanan Umum Kantor</t>
  </si>
  <si>
    <t>Belanja Jasa Tenaga Administrasi</t>
  </si>
  <si>
    <t>Belanja Sewa Bangunan Gedung Kantor</t>
  </si>
  <si>
    <t>: Pemeliharaan Barang Milik Daerah Penunjang Urusan Pemerintahan Daerah</t>
  </si>
  <si>
    <t xml:space="preserve">Sub Kegiatan </t>
  </si>
  <si>
    <t>: Koordinasi Kegiatan Pemberdayaan Desa</t>
  </si>
  <si>
    <t>: Sinkronisasi Program Kerja dan Kegiatan Pemberdayaan Masyarakat yang dilakukan oleh Pemerintah dan Swasta di Wilayah Kerja Kecamatan</t>
  </si>
  <si>
    <t>Belanja Perjalanan Dinas Dalam Kota</t>
  </si>
  <si>
    <t>: Peningkatan Efektifitas Kegiatan Pemberdayaan Masyarakat di Wilayah Kecamatan</t>
  </si>
  <si>
    <t>: Penyelenggaraan Urusan Pemerintahan Umum sesuai Penugasan Kepala Daerah</t>
  </si>
  <si>
    <t xml:space="preserve">: Pembinaan Wawasan Kebangsaan dan Ketahanan Nasional dalam rangka Memantapkan Pengamalan Pancasila, Pelaksanaan Undang-Undang Dasar Negara
</t>
  </si>
  <si>
    <t xml:space="preserve">  Republik Indonesia Tahun 1945, Pelestarian Bhinneka Tunggal Ika serta Pemertahanan dan Pemeliharaan Keutuhan Negara Kesatuan Republik  
Indonesia</t>
  </si>
  <si>
    <t xml:space="preserve">: Pembinaan Kerukunan Antarsuku dan Intrasuku, Umat Beragama, Ras, dan Golongan Lainnya Guna Mewujudkan Stabilitas Keamanan Lokal,
</t>
  </si>
  <si>
    <t xml:space="preserve">  Regional, dan Nasional</t>
  </si>
  <si>
    <t>: Fasilitasi, Rekomendasi dan Koordinasi Pembinaan dan Pengawasan Pemerintahan Des</t>
  </si>
  <si>
    <t>: Fasilitasi Penyusunan Program dan Pelaksanaan Pemberdayaan Masyarakat Desa</t>
  </si>
  <si>
    <t>Koordinasi dan Penyusunan Dokumen RKA-SKPD</t>
  </si>
  <si>
    <t>Koordinasi dan Penyusunan Dokumen Perubahan RKA-SKPD</t>
  </si>
  <si>
    <t>Koordinasi dan Penyusunan DPA-SKPD</t>
  </si>
  <si>
    <t>Koordinasi dan Penyusunan Perubahan DPA-SKPD</t>
  </si>
  <si>
    <t>Nama Kegiatan / Sub Kegiatan</t>
  </si>
  <si>
    <t>Perencanaan, Penganggaran, dan Evaluasi Kinerja Perangkat Daerah</t>
  </si>
  <si>
    <t>1.</t>
  </si>
  <si>
    <t>2.</t>
  </si>
  <si>
    <t>3.</t>
  </si>
  <si>
    <t>4.</t>
  </si>
  <si>
    <t>Penyediaan Gaji dan Tunjangan ASN</t>
  </si>
  <si>
    <t xml:space="preserve"> Administrasi Kepegawaian Perangkat Daerah</t>
  </si>
  <si>
    <t>Penyediaan Bahan Logistik Kantor</t>
  </si>
  <si>
    <t>Penyediaan Barang Cetakan dan Penggandaan</t>
  </si>
  <si>
    <t xml:space="preserve"> Penyediaan Bahan Bacaan dan Peraturan Perundang-undangan</t>
  </si>
  <si>
    <t>Fasilitasi Kunjungan Tamu</t>
  </si>
  <si>
    <t>5.</t>
  </si>
  <si>
    <t>Penyelenggaraan Rapat Koordinasi dan Konsultasi SKPD</t>
  </si>
  <si>
    <t>6.</t>
  </si>
  <si>
    <t xml:space="preserve"> Penyediaan Jasa Penunjang Urusan Pemerintahan Daerah</t>
  </si>
  <si>
    <t>Penyediaan Jasa Pelayanan Umum Kantor</t>
  </si>
  <si>
    <t>Koordinasi Kegiatan Pemberdayaan Desa</t>
  </si>
  <si>
    <t>Sinkronisasi Program Kerja dan Kegiatan Pemberdayaan Masyarakat yang dilakukan oleh Pemerintah dan Swasta di Wilayah Kerja Kecamatan</t>
  </si>
  <si>
    <t>Peningkatan Efektifitas Kegiatan Pemberdayaan Masyarakat di Wilayah Kecamatan</t>
  </si>
  <si>
    <t>Pembinaan Wawasan Kebangsaan dan Ketahanan Nasional dalam rangka Memantapkan Pengamalan Pancasila, Pelaksanaan Undang-Undang Dasar Negara Republik Indonesia Tahun 1945, Pelestarian Bhinneka Tunggal Ika serta Pemertahanan dan Pemeliharaan Keutuhan Negara Kesatuan Republik  
Indonesia</t>
  </si>
  <si>
    <t>Pembinaan Kerukunan Antarsuku dan Intrasuku, Umat Beragama, Ras, dan Golongan Lainnya Guna Mewujudkan Stabilitas Keamanan Lokal, Regional, dan Nasional</t>
  </si>
  <si>
    <t>: Fasilitasi, Rekomendasi dan Koordinasi Pembinaan dan Pengawasan Pemerintahan Desa</t>
  </si>
  <si>
    <t xml:space="preserve"> Fasilitasi, Rekomendasi dan Koordinasi Pembinaan dan Pengawasan Pemerintahan Desa</t>
  </si>
  <si>
    <t>Fasilitasi Penyusunan Program dan Pelaksanaan Pemberdayaan Masyarakat Desa</t>
  </si>
  <si>
    <t>: Koordinasi Pelaksanaan Pembangunan Kawasan Perdesaan di Wilayah Kecamatan</t>
  </si>
  <si>
    <t>Koordinasi Pelaksanaan Pembangunan Kawasan Perdesaan di Wilayah Kecamatan</t>
  </si>
  <si>
    <t>NIP. 19661217 198602 1 002</t>
  </si>
  <si>
    <t>AWALUDDIN, SE</t>
  </si>
  <si>
    <t>:  Koordinasi Upaya Penyelenggaraan Ketenteraman dan Ketertiban Umum</t>
  </si>
  <si>
    <t xml:space="preserve">: Sinergitas dengan Kepolisian Negara Republik Indonesia, Tentara Nasional Indonesia dan Instansi
Vertikal di Wilayah Kecamatan
</t>
  </si>
  <si>
    <t>Koordinasi Upaya Penyelenggaraan Ketenteraman dan Ketertiban Umum</t>
  </si>
  <si>
    <t>Penyelenggaraan Urusan Pemerintahan Umum sesuai Penugasan Kepala Daerah</t>
  </si>
  <si>
    <t>Sinergitas dengan Kepolisian Negara Republik Indonesia, Tentara Nasional Indonesia dan Instansi
Vertikal di Wilayah Kecamatan</t>
  </si>
  <si>
    <t>Belanja Iuran Jaminan Kesehatan PNS</t>
  </si>
  <si>
    <t>Belanja Iuran Jaminan Kecelakaan Kerja PNS</t>
  </si>
  <si>
    <t>Belanja Iuran Jaminan Kematian PNS</t>
  </si>
  <si>
    <t>NUR MAWING, S.Sos., M.Si</t>
  </si>
  <si>
    <t>NIP. 19661102 199111 1 002</t>
  </si>
  <si>
    <t>Belanja Perjalanan Dinas Biasa</t>
  </si>
  <si>
    <t>TAHUN ANGGARAN 2023</t>
  </si>
  <si>
    <t>Tambahan Penghasilan berdasarkan Beban Kerja PNS</t>
  </si>
  <si>
    <t>Tambahan Penghasilan berdasarkan Tempat Bertugas PNS</t>
  </si>
  <si>
    <t>.</t>
  </si>
  <si>
    <t xml:space="preserve">Belanja Iuran Jaminan Kecelakaan Kerja bagi Non ASN </t>
  </si>
  <si>
    <t xml:space="preserve">Belanja Sewa Bangunan Gedung Tempat Tinggal Lainnya </t>
  </si>
  <si>
    <t>: Penyediaan Jasa Pemeliharaan, Biaya Pemeliharaan, Pajak, dan Perizinan Kendaraan Dinas atau Kendaraan Dinas Jabatan</t>
  </si>
  <si>
    <t>Pemeliharaan Peralatan dan Mesin Lainnya</t>
  </si>
  <si>
    <t>Belanja Pembayaran Pajak, Bea dan Perizinan</t>
  </si>
  <si>
    <t>Penyediaan Jasa Pemeliharaan, Biaya Pemeliharaan, Pajak, dan Perizinan Kendaraan Dinas atau Kendaraan Dinas Jabatan</t>
  </si>
  <si>
    <t>: Pemeliharaan Peralatan dan Mesin Lainnya</t>
  </si>
  <si>
    <t xml:space="preserve">Belanja Pemeliharaan Komputer-Peralatan </t>
  </si>
  <si>
    <t>Komputer-Peralatan Personal Computer</t>
  </si>
  <si>
    <t xml:space="preserve">Belanja Alat/Bahan untuk Kegiatan Kantor- Bahan Cetak </t>
  </si>
  <si>
    <t xml:space="preserve">Belanja Makanan dan Minuman Jamuan Tamu </t>
  </si>
  <si>
    <t xml:space="preserve">Belanja Makanan dan Minuman Rapat </t>
  </si>
  <si>
    <t>Pangkat : Pembina Tk. I</t>
  </si>
  <si>
    <t>: Penyediaan Peralatan dan Perlengkapan Kantor</t>
  </si>
  <si>
    <t>Belanja Modal Peralatan Personal Computer</t>
  </si>
  <si>
    <t>Kertas dan Cover</t>
  </si>
  <si>
    <t>Bahan Komputer</t>
  </si>
  <si>
    <t>: Pengadaan Barang Milik Daerah Penunjang Urusan Pemerintah Daerah</t>
  </si>
  <si>
    <t>: Pengadaan Kendaraan Perorangan Dinas atau Kendaraan Dinas Jabatan</t>
  </si>
  <si>
    <t>Belanja Modal Kendaraan Bermotor Beroda Dua</t>
  </si>
  <si>
    <t/>
  </si>
  <si>
    <t>: Pengadaan Peralatan dan Mesin Lainnya</t>
  </si>
  <si>
    <t>Belanja Modal Personal Computer</t>
  </si>
  <si>
    <t xml:space="preserve">Belanja Pemeliharaan Alat Angkutan- Alat Angkutan </t>
  </si>
  <si>
    <t>Darat Bermotor- Kendaraan Bermotor Penumpang</t>
  </si>
  <si>
    <t>Belanja Makanan dan Minuman Tamu</t>
  </si>
  <si>
    <t>Belanja Alat/Bahan untuk Kegiatan Kantor- Bahan Cetak</t>
  </si>
  <si>
    <t>Penyediaan Peralatan dan Perlengkapan Kantor</t>
  </si>
  <si>
    <t>Administrasi Umum Perangkat Daerah</t>
  </si>
  <si>
    <t xml:space="preserve"> Pengadaan Barang Milik Daerah Penunjang Urusan Pemerintah Daerah</t>
  </si>
  <si>
    <t>Pengadaan Kendaraan Perorangan Dinas atau Kendaraan Dinas Jabatan</t>
  </si>
  <si>
    <t>Pengadaan Peralatan dan Mesin Lainnya</t>
  </si>
  <si>
    <t>TAHUN ANGGARAN 2024</t>
  </si>
  <si>
    <t>,</t>
  </si>
  <si>
    <t>KEADAAN 31 MARET 2024</t>
  </si>
  <si>
    <t>Maret 2024</t>
  </si>
  <si>
    <t>Benteng Jampea, 31 Maret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</si>
</sst>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dd/mm/yy;@"/>
    <numFmt numFmtId="167" formatCode="#,##0.00;[Red]#,##0.00"/>
    <numFmt numFmtId="168" formatCode="_(* #,##0.00_);_(* \(#,##0.00\);_(* &quot;-&quot;_);_(@_)"/>
    <numFmt numFmtId="169" formatCode="#,##0.00_ ;\-#,##0.00\ 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Segoe UI Light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name val="Times New Roman"/>
      <family val="1"/>
    </font>
    <font>
      <sz val="10"/>
      <color theme="0"/>
      <name val="Times New Roman"/>
      <family val="1"/>
    </font>
    <font>
      <sz val="6.5"/>
      <color theme="0"/>
      <name val="Tahoma"/>
      <family val="2"/>
    </font>
    <font>
      <sz val="9"/>
      <color rgb="FF00000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sz val="10"/>
      <color indexed="8"/>
      <name val="Times New Roman"/>
      <family val="1"/>
    </font>
    <font>
      <b/>
      <u/>
      <sz val="10"/>
      <name val="Times New Roman"/>
      <family val="1"/>
    </font>
    <font>
      <sz val="22"/>
      <name val="Times New Roman"/>
      <family val="1"/>
    </font>
    <font>
      <sz val="20"/>
      <name val="Times New Roman"/>
      <family val="1"/>
    </font>
    <font>
      <sz val="16"/>
      <name val="Times New Roman"/>
      <family val="1"/>
    </font>
    <font>
      <sz val="10"/>
      <color rgb="FFFF0000"/>
      <name val="Times New Roman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sz val="10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Times New Roman"/>
      <family val="1"/>
      <charset val="1"/>
    </font>
    <font>
      <sz val="10"/>
      <color theme="0"/>
      <name val="Arial"/>
      <family val="2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b/>
      <sz val="10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3" borderId="0" xfId="0" applyFont="1" applyFill="1"/>
    <xf numFmtId="0" fontId="0" fillId="3" borderId="0" xfId="0" applyFill="1"/>
    <xf numFmtId="0" fontId="4" fillId="0" borderId="0" xfId="0" applyFont="1" applyAlignment="1">
      <alignment wrapText="1"/>
    </xf>
    <xf numFmtId="0" fontId="1" fillId="3" borderId="0" xfId="0" applyFont="1" applyFill="1"/>
    <xf numFmtId="0" fontId="6" fillId="3" borderId="0" xfId="0" applyFont="1" applyFill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7" xfId="0" applyFont="1" applyFill="1" applyBorder="1" applyAlignment="1">
      <alignment horizontal="center"/>
    </xf>
    <xf numFmtId="0" fontId="1" fillId="0" borderId="0" xfId="0" applyFont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3" borderId="7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/>
    </xf>
    <xf numFmtId="0" fontId="1" fillId="3" borderId="0" xfId="0" applyFont="1" applyFill="1" applyAlignment="1">
      <alignment vertical="top"/>
    </xf>
    <xf numFmtId="0" fontId="5" fillId="3" borderId="32" xfId="0" applyFont="1" applyFill="1" applyBorder="1"/>
    <xf numFmtId="0" fontId="5" fillId="3" borderId="15" xfId="0" applyFont="1" applyFill="1" applyBorder="1"/>
    <xf numFmtId="169" fontId="1" fillId="3" borderId="0" xfId="0" applyNumberFormat="1" applyFont="1" applyFill="1"/>
    <xf numFmtId="169" fontId="3" fillId="3" borderId="0" xfId="0" applyNumberFormat="1" applyFont="1" applyFill="1"/>
    <xf numFmtId="169" fontId="5" fillId="3" borderId="0" xfId="0" applyNumberFormat="1" applyFont="1" applyFill="1"/>
    <xf numFmtId="169" fontId="8" fillId="3" borderId="0" xfId="0" applyNumberFormat="1" applyFont="1" applyFill="1"/>
    <xf numFmtId="0" fontId="7" fillId="0" borderId="0" xfId="0" applyFont="1"/>
    <xf numFmtId="164" fontId="7" fillId="0" borderId="0" xfId="2" applyFont="1"/>
    <xf numFmtId="0" fontId="9" fillId="0" borderId="0" xfId="0" applyFont="1"/>
    <xf numFmtId="164" fontId="9" fillId="0" borderId="0" xfId="2" applyFont="1"/>
    <xf numFmtId="0" fontId="9" fillId="0" borderId="0" xfId="0" applyFont="1" applyAlignment="1">
      <alignment vertical="center"/>
    </xf>
    <xf numFmtId="164" fontId="9" fillId="0" borderId="0" xfId="2" applyFont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2" applyFont="1" applyAlignment="1">
      <alignment vertical="center"/>
    </xf>
    <xf numFmtId="164" fontId="10" fillId="0" borderId="0" xfId="2" applyFont="1"/>
    <xf numFmtId="164" fontId="10" fillId="0" borderId="0" xfId="2" applyFont="1" applyAlignment="1">
      <alignment horizontal="right" vertical="center" wrapText="1"/>
    </xf>
    <xf numFmtId="169" fontId="2" fillId="3" borderId="0" xfId="0" applyNumberFormat="1" applyFont="1" applyFill="1"/>
    <xf numFmtId="169" fontId="2" fillId="3" borderId="0" xfId="0" applyNumberFormat="1" applyFont="1" applyFill="1" applyAlignment="1">
      <alignment horizontal="center" wrapText="1"/>
    </xf>
    <xf numFmtId="0" fontId="12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17" fontId="3" fillId="3" borderId="0" xfId="0" quotePrefix="1" applyNumberFormat="1" applyFont="1" applyFill="1" applyAlignment="1">
      <alignment horizontal="left"/>
    </xf>
    <xf numFmtId="0" fontId="8" fillId="3" borderId="2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1" xfId="0" applyFont="1" applyFill="1" applyBorder="1"/>
    <xf numFmtId="0" fontId="3" fillId="3" borderId="10" xfId="0" applyFont="1" applyFill="1" applyBorder="1"/>
    <xf numFmtId="0" fontId="3" fillId="3" borderId="7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vertical="top"/>
    </xf>
    <xf numFmtId="4" fontId="3" fillId="3" borderId="10" xfId="0" applyNumberFormat="1" applyFont="1" applyFill="1" applyBorder="1" applyAlignment="1">
      <alignment vertical="top"/>
    </xf>
    <xf numFmtId="164" fontId="3" fillId="3" borderId="1" xfId="2" applyFont="1" applyFill="1" applyBorder="1" applyAlignment="1">
      <alignment horizontal="center"/>
    </xf>
    <xf numFmtId="4" fontId="3" fillId="3" borderId="1" xfId="0" applyNumberFormat="1" applyFont="1" applyFill="1" applyBorder="1"/>
    <xf numFmtId="4" fontId="3" fillId="3" borderId="10" xfId="0" applyNumberFormat="1" applyFont="1" applyFill="1" applyBorder="1"/>
    <xf numFmtId="0" fontId="13" fillId="0" borderId="0" xfId="0" applyFont="1"/>
    <xf numFmtId="168" fontId="14" fillId="0" borderId="1" xfId="0" applyNumberFormat="1" applyFont="1" applyBorder="1" applyAlignment="1">
      <alignment horizontal="right" vertical="top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4" fontId="3" fillId="3" borderId="10" xfId="0" applyNumberFormat="1" applyFont="1" applyFill="1" applyBorder="1" applyAlignment="1">
      <alignment horizontal="right" vertical="top"/>
    </xf>
    <xf numFmtId="4" fontId="8" fillId="3" borderId="14" xfId="0" applyNumberFormat="1" applyFont="1" applyFill="1" applyBorder="1"/>
    <xf numFmtId="0" fontId="8" fillId="3" borderId="14" xfId="0" applyFont="1" applyFill="1" applyBorder="1" applyAlignment="1">
      <alignment horizontal="center"/>
    </xf>
    <xf numFmtId="0" fontId="8" fillId="3" borderId="15" xfId="0" applyFont="1" applyFill="1" applyBorder="1"/>
    <xf numFmtId="4" fontId="8" fillId="3" borderId="14" xfId="0" applyNumberFormat="1" applyFont="1" applyFill="1" applyBorder="1" applyAlignment="1">
      <alignment horizontal="right"/>
    </xf>
    <xf numFmtId="4" fontId="8" fillId="3" borderId="29" xfId="0" applyNumberFormat="1" applyFont="1" applyFill="1" applyBorder="1"/>
    <xf numFmtId="4" fontId="8" fillId="3" borderId="30" xfId="0" applyNumberFormat="1" applyFont="1" applyFill="1" applyBorder="1"/>
    <xf numFmtId="4" fontId="3" fillId="3" borderId="0" xfId="0" applyNumberFormat="1" applyFont="1" applyFill="1" applyAlignment="1">
      <alignment horizontal="left"/>
    </xf>
    <xf numFmtId="15" fontId="3" fillId="3" borderId="0" xfId="0" applyNumberFormat="1" applyFont="1" applyFill="1"/>
    <xf numFmtId="0" fontId="3" fillId="3" borderId="0" xfId="0" applyFont="1" applyFill="1" applyAlignment="1">
      <alignment horizontal="left"/>
    </xf>
    <xf numFmtId="0" fontId="8" fillId="3" borderId="0" xfId="0" applyFont="1" applyFill="1"/>
    <xf numFmtId="0" fontId="15" fillId="0" borderId="0" xfId="0" applyFont="1"/>
    <xf numFmtId="0" fontId="3" fillId="3" borderId="7" xfId="0" applyFont="1" applyFill="1" applyBorder="1" applyAlignment="1">
      <alignment horizontal="center"/>
    </xf>
    <xf numFmtId="37" fontId="14" fillId="0" borderId="1" xfId="0" applyNumberFormat="1" applyFont="1" applyBorder="1" applyAlignment="1">
      <alignment horizontal="right" vertical="top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/>
    <xf numFmtId="4" fontId="3" fillId="3" borderId="0" xfId="0" applyNumberFormat="1" applyFont="1" applyFill="1"/>
    <xf numFmtId="4" fontId="13" fillId="3" borderId="0" xfId="0" applyNumberFormat="1" applyFont="1" applyFill="1"/>
    <xf numFmtId="3" fontId="3" fillId="0" borderId="0" xfId="0" applyNumberFormat="1" applyFont="1"/>
    <xf numFmtId="0" fontId="8" fillId="0" borderId="0" xfId="0" applyFont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" xfId="0" applyFont="1" applyBorder="1"/>
    <xf numFmtId="0" fontId="3" fillId="0" borderId="10" xfId="0" applyFont="1" applyBorder="1"/>
    <xf numFmtId="0" fontId="3" fillId="0" borderId="7" xfId="0" applyFont="1" applyBorder="1" applyAlignment="1">
      <alignment horizontal="center"/>
    </xf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4" fontId="3" fillId="0" borderId="10" xfId="0" applyNumberFormat="1" applyFont="1" applyBorder="1"/>
    <xf numFmtId="0" fontId="3" fillId="0" borderId="11" xfId="0" applyFont="1" applyBorder="1"/>
    <xf numFmtId="4" fontId="8" fillId="0" borderId="14" xfId="0" applyNumberFormat="1" applyFont="1" applyBorder="1"/>
    <xf numFmtId="0" fontId="8" fillId="0" borderId="14" xfId="0" applyFont="1" applyBorder="1" applyAlignment="1">
      <alignment horizontal="center"/>
    </xf>
    <xf numFmtId="4" fontId="8" fillId="0" borderId="30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/>
    <xf numFmtId="4" fontId="8" fillId="3" borderId="0" xfId="0" applyNumberFormat="1" applyFont="1" applyFill="1" applyAlignment="1">
      <alignment horizontal="right"/>
    </xf>
    <xf numFmtId="4" fontId="8" fillId="3" borderId="0" xfId="0" applyNumberFormat="1" applyFont="1" applyFill="1"/>
    <xf numFmtId="4" fontId="3" fillId="0" borderId="0" xfId="0" applyNumberFormat="1" applyFont="1" applyAlignment="1">
      <alignment horizontal="left"/>
    </xf>
    <xf numFmtId="15" fontId="3" fillId="0" borderId="0" xfId="0" applyNumberFormat="1" applyFont="1"/>
    <xf numFmtId="0" fontId="1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6" fontId="3" fillId="0" borderId="0" xfId="0" applyNumberFormat="1" applyFont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167" fontId="3" fillId="3" borderId="1" xfId="0" applyNumberFormat="1" applyFont="1" applyFill="1" applyBorder="1"/>
    <xf numFmtId="0" fontId="3" fillId="3" borderId="0" xfId="0" applyFont="1" applyFill="1" applyAlignment="1">
      <alignment vertical="top"/>
    </xf>
    <xf numFmtId="0" fontId="8" fillId="3" borderId="33" xfId="0" applyFont="1" applyFill="1" applyBorder="1"/>
    <xf numFmtId="0" fontId="3" fillId="0" borderId="48" xfId="0" applyFont="1" applyBorder="1"/>
    <xf numFmtId="0" fontId="3" fillId="0" borderId="49" xfId="0" applyFont="1" applyBorder="1"/>
    <xf numFmtId="0" fontId="3" fillId="0" borderId="50" xfId="0" applyFont="1" applyBorder="1"/>
    <xf numFmtId="0" fontId="19" fillId="0" borderId="51" xfId="0" applyFont="1" applyBorder="1"/>
    <xf numFmtId="0" fontId="3" fillId="0" borderId="52" xfId="0" applyFont="1" applyBorder="1"/>
    <xf numFmtId="0" fontId="3" fillId="0" borderId="51" xfId="0" applyFont="1" applyBorder="1"/>
    <xf numFmtId="0" fontId="3" fillId="0" borderId="53" xfId="0" applyFont="1" applyBorder="1"/>
    <xf numFmtId="0" fontId="3" fillId="0" borderId="46" xfId="0" applyFont="1" applyBorder="1"/>
    <xf numFmtId="0" fontId="3" fillId="0" borderId="54" xfId="0" applyFont="1" applyBorder="1"/>
    <xf numFmtId="0" fontId="20" fillId="0" borderId="0" xfId="0" applyFont="1"/>
    <xf numFmtId="0" fontId="20" fillId="0" borderId="0" xfId="0" quotePrefix="1" applyFont="1"/>
    <xf numFmtId="17" fontId="3" fillId="0" borderId="46" xfId="0" applyNumberFormat="1" applyFont="1" applyBorder="1"/>
    <xf numFmtId="0" fontId="8" fillId="0" borderId="16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23" xfId="0" applyFont="1" applyBorder="1"/>
    <xf numFmtId="0" fontId="3" fillId="0" borderId="17" xfId="0" applyFont="1" applyBorder="1"/>
    <xf numFmtId="0" fontId="3" fillId="0" borderId="24" xfId="0" applyFont="1" applyBorder="1"/>
    <xf numFmtId="0" fontId="3" fillId="0" borderId="19" xfId="0" applyFont="1" applyBorder="1" applyAlignment="1">
      <alignment horizontal="left"/>
    </xf>
    <xf numFmtId="0" fontId="3" fillId="0" borderId="18" xfId="0" applyFont="1" applyBorder="1"/>
    <xf numFmtId="0" fontId="3" fillId="0" borderId="25" xfId="0" applyFont="1" applyBorder="1"/>
    <xf numFmtId="0" fontId="3" fillId="0" borderId="63" xfId="0" applyFont="1" applyBorder="1"/>
    <xf numFmtId="0" fontId="3" fillId="0" borderId="65" xfId="0" applyFont="1" applyBorder="1"/>
    <xf numFmtId="0" fontId="8" fillId="0" borderId="20" xfId="0" applyFont="1" applyBorder="1" applyAlignment="1">
      <alignment vertical="top"/>
    </xf>
    <xf numFmtId="0" fontId="3" fillId="0" borderId="20" xfId="0" applyFont="1" applyBorder="1" applyAlignment="1">
      <alignment vertical="top"/>
    </xf>
    <xf numFmtId="0" fontId="3" fillId="0" borderId="27" xfId="0" applyFont="1" applyBorder="1" applyAlignment="1">
      <alignment vertical="top"/>
    </xf>
    <xf numFmtId="0" fontId="8" fillId="0" borderId="45" xfId="0" applyFont="1" applyBorder="1" applyAlignment="1">
      <alignment vertical="top"/>
    </xf>
    <xf numFmtId="0" fontId="3" fillId="0" borderId="45" xfId="0" applyFont="1" applyBorder="1" applyAlignment="1">
      <alignment vertical="top"/>
    </xf>
    <xf numFmtId="0" fontId="3" fillId="0" borderId="60" xfId="0" applyFont="1" applyBorder="1" applyAlignment="1">
      <alignment vertical="top"/>
    </xf>
    <xf numFmtId="0" fontId="3" fillId="0" borderId="57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4" fontId="21" fillId="5" borderId="14" xfId="0" applyNumberFormat="1" applyFont="1" applyFill="1" applyBorder="1" applyAlignment="1">
      <alignment vertical="center"/>
    </xf>
    <xf numFmtId="0" fontId="3" fillId="5" borderId="14" xfId="0" applyFont="1" applyFill="1" applyBorder="1" applyAlignment="1">
      <alignment vertical="center"/>
    </xf>
    <xf numFmtId="0" fontId="3" fillId="5" borderId="30" xfId="0" applyFont="1" applyFill="1" applyBorder="1" applyAlignment="1">
      <alignment vertical="center"/>
    </xf>
    <xf numFmtId="0" fontId="3" fillId="0" borderId="63" xfId="0" applyFont="1" applyBorder="1" applyAlignment="1">
      <alignment vertical="top"/>
    </xf>
    <xf numFmtId="0" fontId="3" fillId="0" borderId="65" xfId="0" applyFont="1" applyBorder="1" applyAlignment="1">
      <alignment vertical="top"/>
    </xf>
    <xf numFmtId="0" fontId="21" fillId="0" borderId="0" xfId="0" applyFont="1"/>
    <xf numFmtId="4" fontId="21" fillId="0" borderId="0" xfId="0" applyNumberFormat="1" applyFont="1"/>
    <xf numFmtId="4" fontId="3" fillId="0" borderId="0" xfId="0" applyNumberFormat="1" applyFont="1"/>
    <xf numFmtId="39" fontId="3" fillId="0" borderId="0" xfId="0" applyNumberFormat="1" applyFont="1"/>
    <xf numFmtId="164" fontId="3" fillId="0" borderId="0" xfId="2" applyFont="1"/>
    <xf numFmtId="165" fontId="3" fillId="0" borderId="0" xfId="0" applyNumberFormat="1" applyFont="1"/>
    <xf numFmtId="39" fontId="24" fillId="0" borderId="0" xfId="0" applyNumberFormat="1" applyFont="1" applyAlignment="1">
      <alignment vertical="top"/>
    </xf>
    <xf numFmtId="3" fontId="25" fillId="0" borderId="1" xfId="0" applyNumberFormat="1" applyFont="1" applyBorder="1" applyAlignment="1">
      <alignment horizontal="right" vertical="top" shrinkToFit="1"/>
    </xf>
    <xf numFmtId="3" fontId="25" fillId="0" borderId="1" xfId="0" applyNumberFormat="1" applyFont="1" applyBorder="1" applyAlignment="1">
      <alignment horizontal="right" vertical="center" shrinkToFit="1"/>
    </xf>
    <xf numFmtId="0" fontId="11" fillId="0" borderId="8" xfId="0" applyFont="1" applyBorder="1" applyAlignment="1">
      <alignment horizontal="left" vertical="top"/>
    </xf>
    <xf numFmtId="3" fontId="11" fillId="0" borderId="66" xfId="0" applyNumberFormat="1" applyFont="1" applyBorder="1" applyAlignment="1">
      <alignment horizontal="right" vertical="top" shrinkToFit="1"/>
    </xf>
    <xf numFmtId="0" fontId="25" fillId="0" borderId="8" xfId="0" applyFont="1" applyBorder="1" applyAlignment="1">
      <alignment horizontal="left" vertical="top"/>
    </xf>
    <xf numFmtId="3" fontId="25" fillId="0" borderId="66" xfId="0" applyNumberFormat="1" applyFont="1" applyBorder="1" applyAlignment="1">
      <alignment horizontal="right" vertical="top" shrinkToFit="1"/>
    </xf>
    <xf numFmtId="3" fontId="11" fillId="0" borderId="66" xfId="0" applyNumberFormat="1" applyFont="1" applyBorder="1" applyAlignment="1">
      <alignment horizontal="right" shrinkToFit="1"/>
    </xf>
    <xf numFmtId="3" fontId="11" fillId="0" borderId="66" xfId="0" applyNumberFormat="1" applyFont="1" applyBorder="1" applyAlignment="1">
      <alignment horizontal="right" vertical="center" shrinkToFit="1"/>
    </xf>
    <xf numFmtId="3" fontId="25" fillId="0" borderId="66" xfId="0" applyNumberFormat="1" applyFont="1" applyBorder="1" applyAlignment="1">
      <alignment horizontal="right" vertical="center" shrinkToFit="1"/>
    </xf>
    <xf numFmtId="0" fontId="1" fillId="0" borderId="9" xfId="0" applyFont="1" applyBorder="1" applyAlignment="1">
      <alignment vertical="top" wrapText="1"/>
    </xf>
    <xf numFmtId="164" fontId="3" fillId="3" borderId="1" xfId="0" applyNumberFormat="1" applyFont="1" applyFill="1" applyBorder="1"/>
    <xf numFmtId="0" fontId="21" fillId="0" borderId="56" xfId="0" applyFont="1" applyBorder="1" applyAlignment="1">
      <alignment horizontal="center" vertical="top"/>
    </xf>
    <xf numFmtId="0" fontId="21" fillId="0" borderId="20" xfId="0" applyFont="1" applyBorder="1" applyAlignment="1">
      <alignment horizontal="left" vertical="top"/>
    </xf>
    <xf numFmtId="0" fontId="22" fillId="0" borderId="63" xfId="0" applyFont="1" applyBorder="1"/>
    <xf numFmtId="0" fontId="22" fillId="0" borderId="64" xfId="0" applyFont="1" applyBorder="1"/>
    <xf numFmtId="0" fontId="22" fillId="0" borderId="56" xfId="0" applyFont="1" applyBorder="1" applyAlignment="1">
      <alignment horizontal="center" vertical="top"/>
    </xf>
    <xf numFmtId="0" fontId="22" fillId="0" borderId="20" xfId="0" applyFont="1" applyBorder="1" applyAlignment="1">
      <alignment horizontal="left" vertical="top"/>
    </xf>
    <xf numFmtId="20" fontId="22" fillId="0" borderId="26" xfId="0" quotePrefix="1" applyNumberFormat="1" applyFont="1" applyBorder="1" applyAlignment="1">
      <alignment horizontal="left" vertical="top"/>
    </xf>
    <xf numFmtId="0" fontId="22" fillId="0" borderId="22" xfId="0" applyFont="1" applyBorder="1" applyAlignment="1">
      <alignment vertical="top" wrapText="1"/>
    </xf>
    <xf numFmtId="4" fontId="22" fillId="0" borderId="20" xfId="0" applyNumberFormat="1" applyFont="1" applyBorder="1" applyAlignment="1">
      <alignment horizontal="right" vertical="top"/>
    </xf>
    <xf numFmtId="167" fontId="22" fillId="0" borderId="20" xfId="0" applyNumberFormat="1" applyFont="1" applyBorder="1" applyAlignment="1">
      <alignment horizontal="right" vertical="top"/>
    </xf>
    <xf numFmtId="4" fontId="22" fillId="0" borderId="20" xfId="0" applyNumberFormat="1" applyFont="1" applyBorder="1" applyAlignment="1">
      <alignment vertical="top"/>
    </xf>
    <xf numFmtId="167" fontId="22" fillId="0" borderId="20" xfId="1" applyNumberFormat="1" applyFont="1" applyFill="1" applyBorder="1" applyAlignment="1">
      <alignment horizontal="right" vertical="top"/>
    </xf>
    <xf numFmtId="4" fontId="22" fillId="0" borderId="21" xfId="0" applyNumberFormat="1" applyFont="1" applyBorder="1" applyAlignment="1">
      <alignment horizontal="right" vertical="top"/>
    </xf>
    <xf numFmtId="0" fontId="22" fillId="0" borderId="55" xfId="0" quotePrefix="1" applyFont="1" applyBorder="1" applyAlignment="1">
      <alignment horizontal="center" vertical="top" wrapText="1"/>
    </xf>
    <xf numFmtId="167" fontId="22" fillId="0" borderId="20" xfId="0" applyNumberFormat="1" applyFont="1" applyBorder="1" applyAlignment="1">
      <alignment vertical="top"/>
    </xf>
    <xf numFmtId="167" fontId="22" fillId="0" borderId="20" xfId="1" applyNumberFormat="1" applyFont="1" applyFill="1" applyBorder="1" applyAlignment="1">
      <alignment vertical="top"/>
    </xf>
    <xf numFmtId="4" fontId="22" fillId="0" borderId="21" xfId="0" applyNumberFormat="1" applyFont="1" applyBorder="1" applyAlignment="1">
      <alignment vertical="top"/>
    </xf>
    <xf numFmtId="0" fontId="22" fillId="0" borderId="26" xfId="0" quotePrefix="1" applyFont="1" applyBorder="1" applyAlignment="1">
      <alignment horizontal="center" vertical="top"/>
    </xf>
    <xf numFmtId="0" fontId="22" fillId="0" borderId="26" xfId="0" applyFont="1" applyBorder="1" applyAlignment="1">
      <alignment horizontal="left" vertical="top" wrapText="1"/>
    </xf>
    <xf numFmtId="0" fontId="21" fillId="0" borderId="20" xfId="0" applyFont="1" applyBorder="1" applyAlignment="1">
      <alignment horizontal="left" vertical="top" wrapText="1"/>
    </xf>
    <xf numFmtId="0" fontId="22" fillId="0" borderId="20" xfId="0" applyFont="1" applyBorder="1" applyAlignment="1">
      <alignment horizontal="left" vertical="top" wrapText="1"/>
    </xf>
    <xf numFmtId="0" fontId="22" fillId="0" borderId="22" xfId="0" applyFont="1" applyBorder="1" applyAlignment="1">
      <alignment horizontal="left" vertical="top" wrapText="1"/>
    </xf>
    <xf numFmtId="0" fontId="22" fillId="0" borderId="26" xfId="0" applyFont="1" applyBorder="1" applyAlignment="1">
      <alignment vertical="top" wrapText="1"/>
    </xf>
    <xf numFmtId="0" fontId="22" fillId="0" borderId="47" xfId="0" applyFont="1" applyBorder="1" applyAlignment="1">
      <alignment vertical="top" wrapText="1"/>
    </xf>
    <xf numFmtId="0" fontId="21" fillId="0" borderId="20" xfId="0" applyFont="1" applyBorder="1" applyAlignment="1">
      <alignment vertical="top"/>
    </xf>
    <xf numFmtId="20" fontId="22" fillId="0" borderId="55" xfId="0" quotePrefix="1" applyNumberFormat="1" applyFont="1" applyBorder="1" applyAlignment="1">
      <alignment horizontal="center" vertical="top" wrapText="1"/>
    </xf>
    <xf numFmtId="0" fontId="22" fillId="0" borderId="6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59" xfId="0" applyFont="1" applyBorder="1" applyAlignment="1">
      <alignment vertical="center"/>
    </xf>
    <xf numFmtId="0" fontId="22" fillId="0" borderId="58" xfId="0" applyFont="1" applyBorder="1" applyAlignment="1">
      <alignment vertical="center"/>
    </xf>
    <xf numFmtId="0" fontId="22" fillId="0" borderId="57" xfId="0" applyFont="1" applyBorder="1" applyAlignment="1">
      <alignment vertical="center"/>
    </xf>
    <xf numFmtId="0" fontId="22" fillId="0" borderId="45" xfId="0" applyFont="1" applyBorder="1" applyAlignment="1">
      <alignment vertical="center"/>
    </xf>
    <xf numFmtId="4" fontId="22" fillId="0" borderId="1" xfId="0" applyNumberFormat="1" applyFont="1" applyBorder="1" applyAlignment="1">
      <alignment vertical="top"/>
    </xf>
    <xf numFmtId="4" fontId="22" fillId="0" borderId="8" xfId="0" applyNumberFormat="1" applyFont="1" applyBorder="1" applyAlignment="1">
      <alignment vertical="top"/>
    </xf>
    <xf numFmtId="168" fontId="3" fillId="0" borderId="0" xfId="0" applyNumberFormat="1" applyFont="1"/>
    <xf numFmtId="39" fontId="14" fillId="0" borderId="1" xfId="0" applyNumberFormat="1" applyFont="1" applyBorder="1" applyAlignment="1">
      <alignment horizontal="right" vertical="top"/>
    </xf>
    <xf numFmtId="4" fontId="21" fillId="0" borderId="0" xfId="0" applyNumberFormat="1" applyFont="1" applyAlignment="1">
      <alignment wrapText="1"/>
    </xf>
    <xf numFmtId="164" fontId="3" fillId="0" borderId="0" xfId="2" applyFont="1" applyAlignment="1">
      <alignment wrapText="1"/>
    </xf>
    <xf numFmtId="0" fontId="3" fillId="0" borderId="1" xfId="0" applyFont="1" applyBorder="1"/>
    <xf numFmtId="0" fontId="3" fillId="0" borderId="1" xfId="0" applyFont="1" applyBorder="1"/>
    <xf numFmtId="0" fontId="3" fillId="3" borderId="1" xfId="0" applyFont="1" applyFill="1" applyBorder="1"/>
    <xf numFmtId="0" fontId="12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164" fontId="3" fillId="0" borderId="0" xfId="2" applyNumberFormat="1" applyFont="1" applyBorder="1" applyAlignment="1">
      <alignment horizontal="left" vertical="top"/>
    </xf>
    <xf numFmtId="164" fontId="3" fillId="0" borderId="0" xfId="2" applyNumberFormat="1" applyFont="1" applyBorder="1" applyAlignment="1">
      <alignment horizontal="left"/>
    </xf>
    <xf numFmtId="164" fontId="3" fillId="0" borderId="1" xfId="2" applyNumberFormat="1" applyFont="1" applyBorder="1" applyAlignment="1">
      <alignment horizontal="left"/>
    </xf>
    <xf numFmtId="164" fontId="3" fillId="0" borderId="0" xfId="2" applyNumberFormat="1" applyFont="1"/>
    <xf numFmtId="164" fontId="25" fillId="0" borderId="1" xfId="0" applyNumberFormat="1" applyFont="1" applyBorder="1" applyAlignment="1">
      <alignment horizontal="right" vertical="top" shrinkToFit="1"/>
    </xf>
    <xf numFmtId="164" fontId="25" fillId="0" borderId="1" xfId="0" applyNumberFormat="1" applyFont="1" applyBorder="1" applyAlignment="1">
      <alignment horizontal="right" vertical="center" shrinkToFit="1"/>
    </xf>
    <xf numFmtId="164" fontId="14" fillId="0" borderId="1" xfId="0" applyNumberFormat="1" applyFont="1" applyBorder="1" applyAlignment="1">
      <alignment horizontal="right" vertical="top"/>
    </xf>
    <xf numFmtId="0" fontId="22" fillId="0" borderId="7" xfId="0" applyFont="1" applyBorder="1" applyAlignment="1">
      <alignment horizontal="center" vertical="top"/>
    </xf>
    <xf numFmtId="0" fontId="21" fillId="0" borderId="67" xfId="0" applyFont="1" applyBorder="1" applyAlignment="1">
      <alignment horizontal="center" vertical="top"/>
    </xf>
    <xf numFmtId="0" fontId="1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" fontId="3" fillId="0" borderId="0" xfId="0" applyNumberFormat="1" applyFont="1" applyFill="1" applyBorder="1"/>
    <xf numFmtId="4" fontId="8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4" fontId="7" fillId="0" borderId="0" xfId="0" applyNumberFormat="1" applyFont="1"/>
    <xf numFmtId="4" fontId="28" fillId="3" borderId="1" xfId="0" applyNumberFormat="1" applyFont="1" applyFill="1" applyBorder="1"/>
    <xf numFmtId="0" fontId="29" fillId="0" borderId="0" xfId="0" applyFont="1"/>
    <xf numFmtId="37" fontId="7" fillId="0" borderId="0" xfId="0" applyNumberFormat="1" applyFont="1"/>
    <xf numFmtId="4" fontId="29" fillId="0" borderId="0" xfId="0" applyNumberFormat="1" applyFont="1"/>
    <xf numFmtId="0" fontId="7" fillId="0" borderId="0" xfId="0" quotePrefix="1" applyFont="1"/>
    <xf numFmtId="4" fontId="28" fillId="3" borderId="0" xfId="0" applyNumberFormat="1" applyFont="1" applyFill="1" applyBorder="1"/>
    <xf numFmtId="0" fontId="16" fillId="0" borderId="5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39" fontId="23" fillId="0" borderId="0" xfId="0" applyNumberFormat="1" applyFont="1" applyAlignment="1">
      <alignment horizontal="right" vertical="top"/>
    </xf>
    <xf numFmtId="0" fontId="3" fillId="4" borderId="4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21" fillId="5" borderId="33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8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left" vertical="top" wrapText="1"/>
    </xf>
    <xf numFmtId="0" fontId="21" fillId="0" borderId="22" xfId="0" applyFont="1" applyBorder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/>
    </xf>
    <xf numFmtId="0" fontId="8" fillId="3" borderId="37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3" fillId="3" borderId="2" xfId="0" applyFont="1" applyFill="1" applyBorder="1"/>
    <xf numFmtId="0" fontId="8" fillId="3" borderId="2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/>
    </xf>
    <xf numFmtId="0" fontId="8" fillId="3" borderId="3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8" fillId="0" borderId="3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7" xfId="0" applyFont="1" applyBorder="1"/>
    <xf numFmtId="0" fontId="8" fillId="0" borderId="40" xfId="0" applyFont="1" applyBorder="1"/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3" fillId="0" borderId="2" xfId="0" applyFont="1" applyBorder="1"/>
    <xf numFmtId="0" fontId="8" fillId="0" borderId="4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3" fillId="0" borderId="1" xfId="0" applyFont="1" applyBorder="1"/>
    <xf numFmtId="0" fontId="3" fillId="0" borderId="36" xfId="0" applyFont="1" applyBorder="1"/>
    <xf numFmtId="0" fontId="8" fillId="3" borderId="4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8" fillId="3" borderId="35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/>
    </xf>
    <xf numFmtId="0" fontId="8" fillId="0" borderId="36" xfId="0" applyFont="1" applyBorder="1" applyAlignment="1">
      <alignment horizontal="center" vertical="center" wrapText="1"/>
    </xf>
    <xf numFmtId="0" fontId="8" fillId="3" borderId="7" xfId="0" applyFont="1" applyFill="1" applyBorder="1"/>
    <xf numFmtId="0" fontId="8" fillId="3" borderId="40" xfId="0" applyFont="1" applyFill="1" applyBorder="1"/>
    <xf numFmtId="0" fontId="3" fillId="3" borderId="1" xfId="0" applyFont="1" applyFill="1" applyBorder="1"/>
    <xf numFmtId="0" fontId="3" fillId="3" borderId="36" xfId="0" applyFont="1" applyFill="1" applyBorder="1"/>
    <xf numFmtId="0" fontId="12" fillId="3" borderId="0" xfId="0" applyFont="1" applyFill="1" applyAlignment="1">
      <alignment horizontal="center"/>
    </xf>
    <xf numFmtId="0" fontId="3" fillId="3" borderId="13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5" fillId="3" borderId="39" xfId="0" applyFont="1" applyFill="1" applyBorder="1" applyAlignment="1">
      <alignment horizontal="center" vertical="center" wrapText="1"/>
    </xf>
    <xf numFmtId="0" fontId="5" fillId="3" borderId="7" xfId="0" applyFont="1" applyFill="1" applyBorder="1"/>
    <xf numFmtId="0" fontId="5" fillId="3" borderId="40" xfId="0" applyFont="1" applyFill="1" applyBorder="1"/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40" xfId="0" applyFont="1" applyBorder="1"/>
    <xf numFmtId="0" fontId="5" fillId="0" borderId="3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4" fontId="30" fillId="0" borderId="0" xfId="0" applyNumberFormat="1" applyFont="1" applyFill="1" applyBorder="1" applyAlignment="1">
      <alignment vertical="top"/>
    </xf>
    <xf numFmtId="164" fontId="30" fillId="0" borderId="0" xfId="2" applyNumberFormat="1" applyFont="1" applyBorder="1" applyAlignment="1">
      <alignment horizontal="left" vertical="top"/>
    </xf>
    <xf numFmtId="3" fontId="31" fillId="0" borderId="0" xfId="0" applyNumberFormat="1" applyFont="1"/>
    <xf numFmtId="164" fontId="31" fillId="0" borderId="0" xfId="0" applyNumberFormat="1" applyFont="1"/>
    <xf numFmtId="0" fontId="31" fillId="0" borderId="0" xfId="0" applyFont="1"/>
    <xf numFmtId="164" fontId="30" fillId="0" borderId="0" xfId="2" applyNumberFormat="1" applyFont="1" applyBorder="1" applyAlignment="1">
      <alignment horizontal="left"/>
    </xf>
    <xf numFmtId="4" fontId="30" fillId="0" borderId="0" xfId="0" applyNumberFormat="1" applyFont="1" applyFill="1" applyBorder="1"/>
    <xf numFmtId="4" fontId="30" fillId="0" borderId="8" xfId="0" applyNumberFormat="1" applyFont="1" applyFill="1" applyBorder="1"/>
    <xf numFmtId="164" fontId="30" fillId="0" borderId="9" xfId="2" applyNumberFormat="1" applyFont="1" applyBorder="1" applyAlignment="1">
      <alignment horizontal="left"/>
    </xf>
    <xf numFmtId="4" fontId="30" fillId="0" borderId="0" xfId="0" applyNumberFormat="1" applyFont="1" applyFill="1" applyBorder="1" applyAlignment="1">
      <alignment horizontal="right" vertical="top"/>
    </xf>
    <xf numFmtId="4" fontId="32" fillId="0" borderId="0" xfId="0" applyNumberFormat="1" applyFont="1" applyFill="1" applyBorder="1"/>
    <xf numFmtId="0" fontId="30" fillId="0" borderId="0" xfId="0" applyFont="1" applyFill="1" applyBorder="1"/>
    <xf numFmtId="164" fontId="7" fillId="0" borderId="0" xfId="0" applyNumberFormat="1" applyFont="1"/>
    <xf numFmtId="3" fontId="7" fillId="0" borderId="0" xfId="0" applyNumberFormat="1" applyFont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571498</xdr:colOff>
      <xdr:row>7</xdr:row>
      <xdr:rowOff>56027</xdr:rowOff>
    </xdr:from>
    <xdr:to>
      <xdr:col>12</xdr:col>
      <xdr:colOff>56028</xdr:colOff>
      <xdr:row>30</xdr:row>
      <xdr:rowOff>56027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91969" y="1636056"/>
          <a:ext cx="4325471" cy="36082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V37"/>
  <sheetViews>
    <sheetView zoomScale="85" zoomScaleNormal="85" workbookViewId="0">
      <selection activeCell="B4" sqref="B4:P4"/>
    </sheetView>
  </sheetViews>
  <sheetFormatPr defaultRowHeight="12.75" x14ac:dyDescent="0.2"/>
  <cols>
    <col min="1" max="22" width="9.140625" style="1"/>
  </cols>
  <sheetData>
    <row r="1" spans="2:16" ht="13.5" thickTop="1" x14ac:dyDescent="0.2">
      <c r="B1" s="117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9"/>
    </row>
    <row r="2" spans="2:16" ht="27.75" x14ac:dyDescent="0.2">
      <c r="B2" s="243" t="s">
        <v>35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5"/>
    </row>
    <row r="3" spans="2:16" ht="26.25" x14ac:dyDescent="0.2">
      <c r="B3" s="246" t="s">
        <v>33</v>
      </c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8"/>
    </row>
    <row r="4" spans="2:16" ht="20.25" x14ac:dyDescent="0.2">
      <c r="B4" s="249" t="s">
        <v>184</v>
      </c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1"/>
    </row>
    <row r="5" spans="2:16" x14ac:dyDescent="0.2">
      <c r="B5" s="120"/>
      <c r="P5" s="121"/>
    </row>
    <row r="6" spans="2:16" x14ac:dyDescent="0.2">
      <c r="B6" s="122"/>
      <c r="P6" s="121"/>
    </row>
    <row r="7" spans="2:16" x14ac:dyDescent="0.2">
      <c r="B7" s="122"/>
      <c r="P7" s="121"/>
    </row>
    <row r="8" spans="2:16" x14ac:dyDescent="0.2">
      <c r="B8" s="122"/>
      <c r="P8" s="121"/>
    </row>
    <row r="9" spans="2:16" x14ac:dyDescent="0.2">
      <c r="B9" s="122"/>
      <c r="P9" s="121"/>
    </row>
    <row r="10" spans="2:16" x14ac:dyDescent="0.2">
      <c r="B10" s="122"/>
      <c r="P10" s="121"/>
    </row>
    <row r="11" spans="2:16" x14ac:dyDescent="0.2">
      <c r="B11" s="122"/>
      <c r="P11" s="121"/>
    </row>
    <row r="12" spans="2:16" x14ac:dyDescent="0.2">
      <c r="B12" s="122"/>
      <c r="P12" s="121"/>
    </row>
    <row r="13" spans="2:16" x14ac:dyDescent="0.2">
      <c r="B13" s="122"/>
      <c r="P13" s="121"/>
    </row>
    <row r="14" spans="2:16" x14ac:dyDescent="0.2">
      <c r="B14" s="122"/>
      <c r="P14" s="121"/>
    </row>
    <row r="15" spans="2:16" x14ac:dyDescent="0.2">
      <c r="B15" s="122"/>
      <c r="P15" s="121"/>
    </row>
    <row r="16" spans="2:16" x14ac:dyDescent="0.2">
      <c r="B16" s="122"/>
      <c r="P16" s="121"/>
    </row>
    <row r="17" spans="2:16" x14ac:dyDescent="0.2">
      <c r="B17" s="122"/>
      <c r="P17" s="121"/>
    </row>
    <row r="18" spans="2:16" x14ac:dyDescent="0.2">
      <c r="B18" s="122"/>
      <c r="P18" s="121"/>
    </row>
    <row r="19" spans="2:16" x14ac:dyDescent="0.2">
      <c r="B19" s="122"/>
      <c r="P19" s="121"/>
    </row>
    <row r="20" spans="2:16" x14ac:dyDescent="0.2">
      <c r="B20" s="122"/>
      <c r="P20" s="121"/>
    </row>
    <row r="21" spans="2:16" x14ac:dyDescent="0.2">
      <c r="B21" s="122"/>
      <c r="P21" s="121"/>
    </row>
    <row r="22" spans="2:16" x14ac:dyDescent="0.2">
      <c r="B22" s="122"/>
      <c r="P22" s="121"/>
    </row>
    <row r="23" spans="2:16" x14ac:dyDescent="0.2">
      <c r="B23" s="122"/>
      <c r="P23" s="121"/>
    </row>
    <row r="24" spans="2:16" x14ac:dyDescent="0.2">
      <c r="B24" s="122"/>
      <c r="P24" s="121"/>
    </row>
    <row r="25" spans="2:16" x14ac:dyDescent="0.2">
      <c r="B25" s="122"/>
      <c r="P25" s="121"/>
    </row>
    <row r="26" spans="2:16" x14ac:dyDescent="0.2">
      <c r="B26" s="122"/>
      <c r="P26" s="121"/>
    </row>
    <row r="27" spans="2:16" x14ac:dyDescent="0.2">
      <c r="B27" s="122"/>
      <c r="P27" s="121"/>
    </row>
    <row r="28" spans="2:16" x14ac:dyDescent="0.2">
      <c r="B28" s="122"/>
      <c r="P28" s="121"/>
    </row>
    <row r="29" spans="2:16" x14ac:dyDescent="0.2">
      <c r="B29" s="122"/>
      <c r="P29" s="121"/>
    </row>
    <row r="30" spans="2:16" x14ac:dyDescent="0.2">
      <c r="B30" s="122"/>
      <c r="P30" s="121"/>
    </row>
    <row r="31" spans="2:16" x14ac:dyDescent="0.2">
      <c r="B31" s="122"/>
      <c r="P31" s="121"/>
    </row>
    <row r="32" spans="2:16" x14ac:dyDescent="0.2">
      <c r="B32" s="122"/>
      <c r="P32" s="121"/>
    </row>
    <row r="33" spans="2:16" x14ac:dyDescent="0.2">
      <c r="B33" s="122"/>
      <c r="P33" s="121"/>
    </row>
    <row r="34" spans="2:16" ht="26.25" x14ac:dyDescent="0.2">
      <c r="B34" s="246" t="s">
        <v>36</v>
      </c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8"/>
    </row>
    <row r="35" spans="2:16" ht="20.25" x14ac:dyDescent="0.2">
      <c r="B35" s="249" t="s">
        <v>182</v>
      </c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1"/>
    </row>
    <row r="36" spans="2:16" ht="13.5" thickBot="1" x14ac:dyDescent="0.25">
      <c r="B36" s="123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5"/>
    </row>
    <row r="37" spans="2:16" ht="13.5" thickTop="1" x14ac:dyDescent="0.2"/>
  </sheetData>
  <mergeCells count="5">
    <mergeCell ref="B2:P2"/>
    <mergeCell ref="B3:P3"/>
    <mergeCell ref="B4:P4"/>
    <mergeCell ref="B34:P34"/>
    <mergeCell ref="B35:P35"/>
  </mergeCells>
  <pageMargins left="0.70866141732283472" right="0.70866141732283472" top="0.74803149606299213" bottom="0.66" header="0.31496062992125984" footer="0.31496062992125984"/>
  <pageSetup paperSize="5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499984740745262"/>
  </sheetPr>
  <dimension ref="A1:AL74"/>
  <sheetViews>
    <sheetView showGridLines="0" tabSelected="1" showRuler="0" showWhiteSpace="0" view="pageBreakPreview" topLeftCell="A40" zoomScale="110" zoomScaleNormal="110" zoomScaleSheetLayoutView="110" zoomScalePageLayoutView="85" workbookViewId="0">
      <selection activeCell="J35" sqref="J35"/>
    </sheetView>
  </sheetViews>
  <sheetFormatPr defaultRowHeight="12.75" x14ac:dyDescent="0.2"/>
  <cols>
    <col min="1" max="1" width="7.42578125" style="1" customWidth="1"/>
    <col min="2" max="2" width="16.85546875" style="1" customWidth="1"/>
    <col min="3" max="3" width="3.140625" style="1" customWidth="1"/>
    <col min="4" max="4" width="27.28515625" style="1" customWidth="1"/>
    <col min="5" max="5" width="15.85546875" style="1" customWidth="1"/>
    <col min="6" max="6" width="7.42578125" style="1" customWidth="1"/>
    <col min="7" max="7" width="7.28515625" style="1" customWidth="1"/>
    <col min="8" max="8" width="10.140625" style="1" customWidth="1"/>
    <col min="9" max="9" width="7.5703125" style="1" customWidth="1"/>
    <col min="10" max="10" width="13.85546875" style="1" customWidth="1"/>
    <col min="11" max="11" width="7.5703125" style="1" customWidth="1"/>
    <col min="12" max="12" width="13.85546875" style="1" customWidth="1"/>
    <col min="13" max="13" width="15" style="1" customWidth="1"/>
    <col min="14" max="14" width="13" style="1" customWidth="1"/>
    <col min="15" max="15" width="12" style="1" customWidth="1"/>
    <col min="16" max="16" width="9.140625" style="25"/>
    <col min="17" max="17" width="14.5703125" style="26" bestFit="1" customWidth="1"/>
    <col min="18" max="18" width="17.85546875" style="26" customWidth="1"/>
  </cols>
  <sheetData>
    <row r="1" spans="1:38" ht="15" customHeight="1" x14ac:dyDescent="0.2">
      <c r="A1" s="274" t="s">
        <v>13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"/>
      <c r="Q1" s="28"/>
      <c r="R1" s="28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5" customHeight="1" x14ac:dyDescent="0.2">
      <c r="A2" s="274" t="s">
        <v>12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"/>
      <c r="Q2" s="28"/>
      <c r="R2" s="28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5" customHeight="1" x14ac:dyDescent="0.2">
      <c r="A3" s="274" t="s">
        <v>33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"/>
      <c r="Q3" s="28"/>
      <c r="R3" s="28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15" customHeight="1" x14ac:dyDescent="0.2">
      <c r="A4" s="274" t="str">
        <f>'MUSLIANA 1'!A3</f>
        <v>TAHUN ANGGARAN 2023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"/>
      <c r="Q4" s="28"/>
      <c r="R4" s="28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15" customHeight="1" x14ac:dyDescent="0.2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27"/>
      <c r="Q5" s="28"/>
      <c r="R5" s="28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15" customHeight="1" x14ac:dyDescent="0.2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27"/>
      <c r="Q6" s="28"/>
      <c r="R6" s="28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13.5" customHeight="1" x14ac:dyDescent="0.25">
      <c r="A7" s="126" t="s">
        <v>26</v>
      </c>
      <c r="B7" s="127" t="s">
        <v>30</v>
      </c>
      <c r="C7" s="126"/>
      <c r="D7" s="126"/>
      <c r="E7" s="83"/>
      <c r="F7" s="83"/>
      <c r="G7" s="83"/>
      <c r="H7" s="83"/>
      <c r="P7" s="27"/>
      <c r="Q7" s="28"/>
      <c r="R7" s="28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14.25" thickBot="1" x14ac:dyDescent="0.3">
      <c r="A8" s="126" t="s">
        <v>29</v>
      </c>
      <c r="B8" s="127" t="s">
        <v>25</v>
      </c>
      <c r="C8" s="126"/>
      <c r="D8" s="126"/>
      <c r="L8" s="124" t="str">
        <f>'MUSLIANA 1'!K158</f>
        <v>Keadaan Bulan :</v>
      </c>
      <c r="M8" s="128" t="str">
        <f>'MUSLIANA 1'!L158</f>
        <v>Maret 2024</v>
      </c>
      <c r="N8" s="124"/>
      <c r="O8" s="124"/>
      <c r="P8" s="27"/>
      <c r="Q8" s="28"/>
      <c r="R8" s="28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31.5" customHeight="1" thickTop="1" x14ac:dyDescent="0.2">
      <c r="A9" s="277" t="s">
        <v>0</v>
      </c>
      <c r="B9" s="129"/>
      <c r="C9" s="263" t="s">
        <v>106</v>
      </c>
      <c r="D9" s="264"/>
      <c r="E9" s="258" t="s">
        <v>4</v>
      </c>
      <c r="F9" s="258" t="s">
        <v>17</v>
      </c>
      <c r="G9" s="261" t="s">
        <v>18</v>
      </c>
      <c r="H9" s="262"/>
      <c r="I9" s="288" t="s">
        <v>19</v>
      </c>
      <c r="J9" s="289"/>
      <c r="K9" s="289"/>
      <c r="L9" s="258" t="s">
        <v>11</v>
      </c>
      <c r="M9" s="258" t="s">
        <v>22</v>
      </c>
      <c r="N9" s="258" t="s">
        <v>14</v>
      </c>
      <c r="O9" s="282" t="s">
        <v>49</v>
      </c>
      <c r="P9" s="27"/>
      <c r="Q9" s="28"/>
      <c r="R9" s="28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x14ac:dyDescent="0.2">
      <c r="A10" s="278"/>
      <c r="B10" s="130" t="s">
        <v>21</v>
      </c>
      <c r="C10" s="265"/>
      <c r="D10" s="266"/>
      <c r="E10" s="259"/>
      <c r="F10" s="280"/>
      <c r="G10" s="285" t="s">
        <v>7</v>
      </c>
      <c r="H10" s="286" t="s">
        <v>8</v>
      </c>
      <c r="I10" s="269" t="s">
        <v>7</v>
      </c>
      <c r="J10" s="275" t="s">
        <v>8</v>
      </c>
      <c r="K10" s="276"/>
      <c r="L10" s="259"/>
      <c r="M10" s="259"/>
      <c r="N10" s="259"/>
      <c r="O10" s="283"/>
      <c r="P10" s="27"/>
      <c r="Q10" s="28"/>
      <c r="R10" s="28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44.25" customHeight="1" x14ac:dyDescent="0.2">
      <c r="A11" s="279"/>
      <c r="B11" s="131"/>
      <c r="C11" s="267"/>
      <c r="D11" s="268"/>
      <c r="E11" s="260"/>
      <c r="F11" s="281"/>
      <c r="G11" s="260"/>
      <c r="H11" s="287"/>
      <c r="I11" s="270"/>
      <c r="J11" s="132" t="s">
        <v>9</v>
      </c>
      <c r="K11" s="133" t="s">
        <v>10</v>
      </c>
      <c r="L11" s="260"/>
      <c r="M11" s="260"/>
      <c r="N11" s="260"/>
      <c r="O11" s="284"/>
      <c r="P11" s="27"/>
      <c r="Q11" s="28"/>
      <c r="R11" s="28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4.25" customHeight="1" x14ac:dyDescent="0.2">
      <c r="A12" s="134">
        <v>1</v>
      </c>
      <c r="B12" s="135">
        <v>2</v>
      </c>
      <c r="C12" s="253">
        <v>3</v>
      </c>
      <c r="D12" s="254"/>
      <c r="E12" s="135">
        <v>4</v>
      </c>
      <c r="F12" s="135">
        <v>5</v>
      </c>
      <c r="G12" s="135">
        <v>6</v>
      </c>
      <c r="H12" s="135">
        <v>7</v>
      </c>
      <c r="I12" s="135">
        <v>8</v>
      </c>
      <c r="J12" s="135">
        <v>9</v>
      </c>
      <c r="K12" s="136">
        <v>10</v>
      </c>
      <c r="L12" s="135">
        <v>11</v>
      </c>
      <c r="M12" s="135">
        <v>12</v>
      </c>
      <c r="N12" s="135">
        <v>13</v>
      </c>
      <c r="O12" s="137">
        <v>14</v>
      </c>
      <c r="P12" s="27"/>
      <c r="Q12" s="28"/>
      <c r="R12" s="28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20.25" customHeight="1" x14ac:dyDescent="0.2">
      <c r="A13" s="138"/>
      <c r="B13" s="139"/>
      <c r="C13" s="140"/>
      <c r="D13" s="141"/>
      <c r="E13" s="139"/>
      <c r="F13" s="139"/>
      <c r="G13" s="139"/>
      <c r="H13" s="139"/>
      <c r="I13" s="139"/>
      <c r="J13" s="139"/>
      <c r="K13" s="142"/>
      <c r="L13" s="139"/>
      <c r="M13" s="139"/>
      <c r="N13" s="139"/>
      <c r="O13" s="143"/>
      <c r="P13" s="27"/>
      <c r="Q13" s="28"/>
      <c r="R13" s="28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50.1" customHeight="1" x14ac:dyDescent="0.2">
      <c r="A14" s="177">
        <v>1</v>
      </c>
      <c r="B14" s="178" t="s">
        <v>44</v>
      </c>
      <c r="C14" s="271" t="s">
        <v>107</v>
      </c>
      <c r="D14" s="272"/>
      <c r="E14" s="179"/>
      <c r="F14" s="179"/>
      <c r="G14" s="179"/>
      <c r="H14" s="179"/>
      <c r="I14" s="179"/>
      <c r="J14" s="179"/>
      <c r="K14" s="180"/>
      <c r="L14" s="179"/>
      <c r="M14" s="144"/>
      <c r="N14" s="144"/>
      <c r="O14" s="145"/>
      <c r="P14" s="27"/>
      <c r="Q14" s="28"/>
      <c r="R14" s="28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50.1" customHeight="1" x14ac:dyDescent="0.2">
      <c r="A15" s="181"/>
      <c r="B15" s="182"/>
      <c r="C15" s="183" t="s">
        <v>108</v>
      </c>
      <c r="D15" s="184" t="s">
        <v>102</v>
      </c>
      <c r="E15" s="185">
        <f>'MUSLIANA 1'!F19</f>
        <v>2400000</v>
      </c>
      <c r="F15" s="186">
        <f>E15/E49*100</f>
        <v>0.12108112122329064</v>
      </c>
      <c r="G15" s="187">
        <f t="shared" ref="G15:G25" si="0">J15/E15*100</f>
        <v>0</v>
      </c>
      <c r="H15" s="187">
        <f>J15/E15*100</f>
        <v>0</v>
      </c>
      <c r="I15" s="185">
        <f t="shared" ref="I15:I42" si="1">F15*G15/100</f>
        <v>0</v>
      </c>
      <c r="J15" s="188">
        <f>'MUSLIANA 1'!M19</f>
        <v>0</v>
      </c>
      <c r="K15" s="189">
        <f t="shared" ref="K15:K24" si="2">F15*H15/100</f>
        <v>0</v>
      </c>
      <c r="L15" s="185">
        <f t="shared" ref="L15:L42" si="3">E15-J15</f>
        <v>2400000</v>
      </c>
      <c r="M15" s="146"/>
      <c r="N15" s="147"/>
      <c r="O15" s="148"/>
      <c r="P15" s="27"/>
      <c r="Q15" s="28"/>
      <c r="R15" s="28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50.1" customHeight="1" x14ac:dyDescent="0.2">
      <c r="A16" s="181"/>
      <c r="B16" s="182"/>
      <c r="C16" s="190" t="s">
        <v>109</v>
      </c>
      <c r="D16" s="184" t="s">
        <v>103</v>
      </c>
      <c r="E16" s="187">
        <f>'MUSLIANA 1'!F55</f>
        <v>2400000</v>
      </c>
      <c r="F16" s="191">
        <f>E16/E49*100</f>
        <v>0.12108112122329064</v>
      </c>
      <c r="G16" s="187">
        <f t="shared" si="0"/>
        <v>0</v>
      </c>
      <c r="H16" s="187">
        <f>J16/E16*100</f>
        <v>0</v>
      </c>
      <c r="I16" s="187">
        <f t="shared" si="1"/>
        <v>0</v>
      </c>
      <c r="J16" s="192">
        <f>'MUSLIANA 1'!M55</f>
        <v>0</v>
      </c>
      <c r="K16" s="193">
        <f t="shared" si="2"/>
        <v>0</v>
      </c>
      <c r="L16" s="187">
        <f t="shared" si="3"/>
        <v>2400000</v>
      </c>
      <c r="M16" s="149"/>
      <c r="N16" s="150"/>
      <c r="O16" s="151"/>
      <c r="P16" s="27"/>
      <c r="Q16" s="28"/>
      <c r="R16" s="28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s="3" customFormat="1" ht="50.1" customHeight="1" x14ac:dyDescent="0.2">
      <c r="A17" s="181"/>
      <c r="B17" s="182"/>
      <c r="C17" s="194" t="s">
        <v>110</v>
      </c>
      <c r="D17" s="184" t="s">
        <v>104</v>
      </c>
      <c r="E17" s="187">
        <f>'MUSLIANA 1'!F93</f>
        <v>2584400</v>
      </c>
      <c r="F17" s="187">
        <f>E17/E49*100</f>
        <v>0.13038418737061347</v>
      </c>
      <c r="G17" s="187">
        <f t="shared" si="0"/>
        <v>87.060826497446214</v>
      </c>
      <c r="H17" s="187">
        <f>J17/E17*100</f>
        <v>87.060826497446214</v>
      </c>
      <c r="I17" s="187">
        <f t="shared" si="1"/>
        <v>0.11351355114683497</v>
      </c>
      <c r="J17" s="187">
        <f>'MUSLIANA 1'!M93</f>
        <v>2250000</v>
      </c>
      <c r="K17" s="193">
        <f t="shared" si="2"/>
        <v>0.11351355114683497</v>
      </c>
      <c r="L17" s="187">
        <f t="shared" si="3"/>
        <v>334400</v>
      </c>
      <c r="M17" s="147"/>
      <c r="N17" s="147"/>
      <c r="O17" s="148"/>
      <c r="P17" s="29"/>
      <c r="Q17" s="30"/>
      <c r="R17" s="28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s="3" customFormat="1" ht="50.1" customHeight="1" x14ac:dyDescent="0.2">
      <c r="A18" s="227"/>
      <c r="B18" s="182"/>
      <c r="C18" s="194" t="s">
        <v>111</v>
      </c>
      <c r="D18" s="184" t="s">
        <v>105</v>
      </c>
      <c r="E18" s="187">
        <f>'MUSLIANA 1'!F131</f>
        <v>2584400</v>
      </c>
      <c r="F18" s="187">
        <f>E18/E49*100</f>
        <v>0.13038418737061347</v>
      </c>
      <c r="G18" s="187">
        <f t="shared" si="0"/>
        <v>0</v>
      </c>
      <c r="H18" s="187">
        <f t="shared" ref="H18:H27" si="4">J18/E18*100</f>
        <v>0</v>
      </c>
      <c r="I18" s="187">
        <f t="shared" si="1"/>
        <v>0</v>
      </c>
      <c r="J18" s="187">
        <f>'MUSLIANA 1'!M131</f>
        <v>0</v>
      </c>
      <c r="K18" s="193">
        <f t="shared" si="2"/>
        <v>0</v>
      </c>
      <c r="L18" s="187">
        <f t="shared" si="3"/>
        <v>2584400</v>
      </c>
      <c r="M18" s="147"/>
      <c r="N18" s="147"/>
      <c r="O18" s="148"/>
      <c r="P18" s="29"/>
      <c r="Q18" s="30"/>
      <c r="R18" s="28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s="3" customFormat="1" ht="50.1" customHeight="1" x14ac:dyDescent="0.2">
      <c r="A19" s="228">
        <v>2</v>
      </c>
      <c r="B19" s="178" t="s">
        <v>44</v>
      </c>
      <c r="C19" s="271" t="s">
        <v>178</v>
      </c>
      <c r="D19" s="272"/>
      <c r="E19" s="187"/>
      <c r="F19" s="187"/>
      <c r="G19" s="187"/>
      <c r="H19" s="187"/>
      <c r="I19" s="187"/>
      <c r="J19" s="187"/>
      <c r="K19" s="193"/>
      <c r="L19" s="187"/>
      <c r="M19" s="157"/>
      <c r="N19" s="157"/>
      <c r="O19" s="158"/>
      <c r="P19" s="29"/>
      <c r="Q19" s="30"/>
      <c r="R19" s="28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s="3" customFormat="1" ht="50.1" customHeight="1" x14ac:dyDescent="0.2">
      <c r="A20" s="181"/>
      <c r="B20" s="182"/>
      <c r="C20" s="194" t="s">
        <v>108</v>
      </c>
      <c r="D20" s="195" t="s">
        <v>112</v>
      </c>
      <c r="E20" s="187">
        <f>'MUSLIANA 1'!F179</f>
        <v>1576942200</v>
      </c>
      <c r="F20" s="187">
        <f>E20/E49*100</f>
        <v>79.557470700134431</v>
      </c>
      <c r="G20" s="187">
        <f>J20/E20*100</f>
        <v>24.456251471994346</v>
      </c>
      <c r="H20" s="187">
        <f>J20/E20*100</f>
        <v>24.456251471994346</v>
      </c>
      <c r="I20" s="187">
        <f>F20*G20/100</f>
        <v>19.456775099183098</v>
      </c>
      <c r="J20" s="187">
        <f>'MUSLIANA 1'!M179</f>
        <v>385660950</v>
      </c>
      <c r="K20" s="193">
        <f>F20*H20/100</f>
        <v>19.456775099183098</v>
      </c>
      <c r="L20" s="187">
        <f>E20-J20</f>
        <v>1191281250</v>
      </c>
      <c r="M20" s="157"/>
      <c r="N20" s="157"/>
      <c r="O20" s="158"/>
      <c r="P20" s="29"/>
      <c r="Q20" s="30"/>
      <c r="R20" s="28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s="3" customFormat="1" ht="50.1" customHeight="1" x14ac:dyDescent="0.2">
      <c r="A21" s="177">
        <v>3</v>
      </c>
      <c r="B21" s="178" t="s">
        <v>44</v>
      </c>
      <c r="C21" s="271" t="s">
        <v>113</v>
      </c>
      <c r="D21" s="272"/>
      <c r="E21" s="187"/>
      <c r="F21" s="187"/>
      <c r="G21" s="187"/>
      <c r="H21" s="187"/>
      <c r="I21" s="187"/>
      <c r="J21" s="187"/>
      <c r="K21" s="193"/>
      <c r="L21" s="187"/>
      <c r="M21" s="147"/>
      <c r="N21" s="147"/>
      <c r="O21" s="148"/>
      <c r="P21" s="29"/>
      <c r="Q21" s="30"/>
      <c r="R21" s="28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s="3" customFormat="1" ht="50.1" customHeight="1" x14ac:dyDescent="0.2">
      <c r="A22" s="181"/>
      <c r="B22" s="182"/>
      <c r="C22" s="194" t="s">
        <v>108</v>
      </c>
      <c r="D22" s="195" t="s">
        <v>177</v>
      </c>
      <c r="E22" s="187">
        <f>'MUSLIANA 1'!F206</f>
        <v>3390000</v>
      </c>
      <c r="F22" s="187">
        <f>E22/E49*100</f>
        <v>0.17102708372789804</v>
      </c>
      <c r="G22" s="187">
        <v>0</v>
      </c>
      <c r="H22" s="187">
        <v>0</v>
      </c>
      <c r="I22" s="187">
        <f t="shared" si="1"/>
        <v>0</v>
      </c>
      <c r="J22" s="187">
        <f>'MUSLIANA 1'!M206</f>
        <v>0</v>
      </c>
      <c r="K22" s="193">
        <f t="shared" si="2"/>
        <v>0</v>
      </c>
      <c r="L22" s="187">
        <f t="shared" si="3"/>
        <v>3390000</v>
      </c>
      <c r="M22" s="147"/>
      <c r="N22" s="147"/>
      <c r="O22" s="148"/>
      <c r="P22" s="29"/>
      <c r="Q22" s="30"/>
      <c r="R22" s="28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s="3" customFormat="1" ht="50.1" customHeight="1" x14ac:dyDescent="0.2">
      <c r="A23" s="181"/>
      <c r="B23" s="196"/>
      <c r="C23" s="194" t="s">
        <v>109</v>
      </c>
      <c r="D23" s="184" t="s">
        <v>114</v>
      </c>
      <c r="E23" s="187">
        <f>'MUSLIANA 1'!F246</f>
        <v>26762300</v>
      </c>
      <c r="F23" s="187">
        <f>E23/E49*100</f>
        <v>1.3501705377141964</v>
      </c>
      <c r="G23" s="187">
        <f t="shared" si="0"/>
        <v>0</v>
      </c>
      <c r="H23" s="187">
        <f t="shared" si="4"/>
        <v>0</v>
      </c>
      <c r="I23" s="187">
        <f t="shared" si="1"/>
        <v>0</v>
      </c>
      <c r="J23" s="187">
        <f>'MUSLIANA 1'!M246</f>
        <v>0</v>
      </c>
      <c r="K23" s="193">
        <f t="shared" si="2"/>
        <v>0</v>
      </c>
      <c r="L23" s="187">
        <f t="shared" si="3"/>
        <v>26762300</v>
      </c>
      <c r="M23" s="147"/>
      <c r="N23" s="147"/>
      <c r="O23" s="148"/>
      <c r="P23" s="29"/>
      <c r="Q23" s="30"/>
      <c r="R23" s="28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s="3" customFormat="1" ht="50.1" customHeight="1" x14ac:dyDescent="0.2">
      <c r="A24" s="181"/>
      <c r="B24" s="197"/>
      <c r="C24" s="194" t="s">
        <v>110</v>
      </c>
      <c r="D24" s="195" t="s">
        <v>115</v>
      </c>
      <c r="E24" s="187">
        <f>'MUSLIANA 1'!F280</f>
        <v>1845000</v>
      </c>
      <c r="F24" s="187">
        <f>E24/E49*100</f>
        <v>9.3081111940404679E-2</v>
      </c>
      <c r="G24" s="187">
        <f t="shared" si="0"/>
        <v>0</v>
      </c>
      <c r="H24" s="187">
        <f t="shared" si="4"/>
        <v>0</v>
      </c>
      <c r="I24" s="187">
        <f t="shared" si="1"/>
        <v>0</v>
      </c>
      <c r="J24" s="187">
        <f>'MUSLIANA 1'!M280</f>
        <v>0</v>
      </c>
      <c r="K24" s="193">
        <f t="shared" si="2"/>
        <v>0</v>
      </c>
      <c r="L24" s="187">
        <f t="shared" si="3"/>
        <v>1845000</v>
      </c>
      <c r="M24" s="147"/>
      <c r="N24" s="147"/>
      <c r="O24" s="148"/>
      <c r="P24" s="29"/>
      <c r="Q24" s="30"/>
      <c r="R24" s="28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s="3" customFormat="1" ht="50.1" customHeight="1" x14ac:dyDescent="0.2">
      <c r="A25" s="181"/>
      <c r="B25" s="197"/>
      <c r="C25" s="194" t="s">
        <v>111</v>
      </c>
      <c r="D25" s="184" t="s">
        <v>116</v>
      </c>
      <c r="E25" s="187">
        <f>'MUSLIANA 1'!F317</f>
        <v>2100000</v>
      </c>
      <c r="F25" s="191">
        <f>E25/E49*100</f>
        <v>0.10594598107037932</v>
      </c>
      <c r="G25" s="187">
        <f t="shared" si="0"/>
        <v>0</v>
      </c>
      <c r="H25" s="187">
        <f t="shared" si="4"/>
        <v>0</v>
      </c>
      <c r="I25" s="187">
        <f t="shared" si="1"/>
        <v>0</v>
      </c>
      <c r="J25" s="192">
        <f>'MUSLIANA 1'!M317</f>
        <v>0</v>
      </c>
      <c r="K25" s="193">
        <f>F25*H25/100</f>
        <v>0</v>
      </c>
      <c r="L25" s="187">
        <f t="shared" si="3"/>
        <v>2100000</v>
      </c>
      <c r="M25" s="149"/>
      <c r="N25" s="150"/>
      <c r="O25" s="151"/>
      <c r="P25" s="29"/>
      <c r="Q25" s="30"/>
      <c r="R25" s="28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s="3" customFormat="1" ht="50.1" customHeight="1" x14ac:dyDescent="0.2">
      <c r="A26" s="181"/>
      <c r="B26" s="197"/>
      <c r="C26" s="194" t="s">
        <v>118</v>
      </c>
      <c r="D26" s="198" t="s">
        <v>117</v>
      </c>
      <c r="E26" s="187">
        <f>'MUSLIANA 1'!F354</f>
        <v>18630000</v>
      </c>
      <c r="F26" s="187">
        <f>E26/E49*100</f>
        <v>0.93989220349579361</v>
      </c>
      <c r="G26" s="187">
        <f>J26/E26*100</f>
        <v>0</v>
      </c>
      <c r="H26" s="187">
        <f t="shared" si="4"/>
        <v>0</v>
      </c>
      <c r="I26" s="187">
        <f t="shared" si="1"/>
        <v>0</v>
      </c>
      <c r="J26" s="187">
        <f>'MUSLIANA 1'!M354</f>
        <v>0</v>
      </c>
      <c r="K26" s="193">
        <f>F26*H26/100</f>
        <v>0</v>
      </c>
      <c r="L26" s="187">
        <f t="shared" si="3"/>
        <v>18630000</v>
      </c>
      <c r="M26" s="147"/>
      <c r="N26" s="147"/>
      <c r="O26" s="148"/>
      <c r="P26" s="29"/>
      <c r="Q26" s="30"/>
      <c r="R26" s="28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s="3" customFormat="1" ht="50.1" customHeight="1" x14ac:dyDescent="0.2">
      <c r="A27" s="181"/>
      <c r="B27" s="197"/>
      <c r="C27" s="194" t="s">
        <v>120</v>
      </c>
      <c r="D27" s="198" t="s">
        <v>119</v>
      </c>
      <c r="E27" s="187">
        <f>'MUSLIANA 1'!F393</f>
        <v>100148000</v>
      </c>
      <c r="F27" s="187">
        <f>E27/E49*100</f>
        <v>5.0525133867792134</v>
      </c>
      <c r="G27" s="187">
        <f>J27/E27*100</f>
        <v>38.193473658984701</v>
      </c>
      <c r="H27" s="187">
        <f t="shared" si="4"/>
        <v>38.193473658984701</v>
      </c>
      <c r="I27" s="187">
        <f t="shared" si="1"/>
        <v>1.9297303694961945</v>
      </c>
      <c r="J27" s="192">
        <f>'MUSLIANA 1'!M393</f>
        <v>38250000</v>
      </c>
      <c r="K27" s="193">
        <f>F27*H27/100</f>
        <v>1.9297303694961945</v>
      </c>
      <c r="L27" s="187">
        <f t="shared" si="3"/>
        <v>61898000</v>
      </c>
      <c r="M27" s="147"/>
      <c r="N27" s="147"/>
      <c r="O27" s="148"/>
      <c r="P27" s="29"/>
      <c r="Q27" s="30"/>
      <c r="R27" s="2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s="3" customFormat="1" ht="50.1" customHeight="1" x14ac:dyDescent="0.2">
      <c r="A28" s="177">
        <v>4</v>
      </c>
      <c r="B28" s="178" t="s">
        <v>44</v>
      </c>
      <c r="C28" s="271" t="s">
        <v>179</v>
      </c>
      <c r="D28" s="272"/>
      <c r="E28" s="187"/>
      <c r="F28" s="187"/>
      <c r="G28" s="187"/>
      <c r="H28" s="187"/>
      <c r="I28" s="187"/>
      <c r="J28" s="187"/>
      <c r="K28" s="193"/>
      <c r="L28" s="187"/>
      <c r="M28" s="149"/>
      <c r="N28" s="150"/>
      <c r="O28" s="151"/>
      <c r="P28" s="29"/>
      <c r="Q28" s="30"/>
      <c r="R28" s="28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s="3" customFormat="1" ht="50.1" customHeight="1" x14ac:dyDescent="0.2">
      <c r="A29" s="181"/>
      <c r="B29" s="182"/>
      <c r="C29" s="190" t="s">
        <v>108</v>
      </c>
      <c r="D29" s="199" t="s">
        <v>180</v>
      </c>
      <c r="E29" s="187">
        <f>'MUSLIANA 1'!F431</f>
        <v>28767000</v>
      </c>
      <c r="F29" s="191">
        <f>E29/E46*100</f>
        <v>507.15771658263105</v>
      </c>
      <c r="G29" s="187">
        <f>J29/E29*100</f>
        <v>0</v>
      </c>
      <c r="H29" s="187">
        <f>J29/E29*100</f>
        <v>0</v>
      </c>
      <c r="I29" s="187">
        <f t="shared" ref="I29:I30" si="5">F29*G29/100</f>
        <v>0</v>
      </c>
      <c r="J29" s="192">
        <f>'MUSLIANA 1'!M503</f>
        <v>0</v>
      </c>
      <c r="K29" s="193">
        <f>F29*H29/100</f>
        <v>0</v>
      </c>
      <c r="L29" s="187">
        <f t="shared" ref="L29:L30" si="6">E29-J29</f>
        <v>28767000</v>
      </c>
      <c r="M29" s="149"/>
      <c r="N29" s="150"/>
      <c r="O29" s="151"/>
      <c r="P29" s="29"/>
      <c r="Q29" s="30"/>
      <c r="R29" s="28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s="3" customFormat="1" ht="50.1" customHeight="1" x14ac:dyDescent="0.2">
      <c r="A30" s="181"/>
      <c r="B30" s="182"/>
      <c r="C30" s="194" t="s">
        <v>109</v>
      </c>
      <c r="D30" s="184" t="s">
        <v>181</v>
      </c>
      <c r="E30" s="187">
        <f>'MUSLIANA 1'!F469</f>
        <v>12000000</v>
      </c>
      <c r="F30" s="187">
        <f>E30/E46*100</f>
        <v>211.55812559500725</v>
      </c>
      <c r="G30" s="187">
        <f>J30/E30*100</f>
        <v>0</v>
      </c>
      <c r="H30" s="187">
        <f>J30/E30*100</f>
        <v>0</v>
      </c>
      <c r="I30" s="187">
        <f t="shared" si="5"/>
        <v>0</v>
      </c>
      <c r="J30" s="187">
        <f>'MUSLIANA 1'!M543</f>
        <v>0</v>
      </c>
      <c r="K30" s="193">
        <f>F30*H30/100</f>
        <v>0</v>
      </c>
      <c r="L30" s="187">
        <f t="shared" si="6"/>
        <v>12000000</v>
      </c>
      <c r="M30" s="147"/>
      <c r="N30" s="147"/>
      <c r="O30" s="148"/>
      <c r="P30" s="29"/>
      <c r="Q30" s="30"/>
      <c r="R30" s="28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s="3" customFormat="1" ht="50.1" customHeight="1" x14ac:dyDescent="0.2">
      <c r="A31" s="177">
        <v>5</v>
      </c>
      <c r="B31" s="178" t="s">
        <v>44</v>
      </c>
      <c r="C31" s="271" t="s">
        <v>121</v>
      </c>
      <c r="D31" s="272"/>
      <c r="E31" s="187"/>
      <c r="F31" s="187"/>
      <c r="G31" s="187"/>
      <c r="H31" s="187"/>
      <c r="I31" s="187"/>
      <c r="J31" s="187"/>
      <c r="K31" s="193"/>
      <c r="L31" s="187"/>
      <c r="M31" s="149"/>
      <c r="N31" s="150"/>
      <c r="O31" s="151"/>
      <c r="P31" s="29"/>
      <c r="Q31" s="30"/>
      <c r="R31" s="28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s="3" customFormat="1" ht="50.1" customHeight="1" x14ac:dyDescent="0.2">
      <c r="A32" s="181"/>
      <c r="B32" s="182"/>
      <c r="C32" s="190" t="s">
        <v>108</v>
      </c>
      <c r="D32" s="199" t="s">
        <v>40</v>
      </c>
      <c r="E32" s="187">
        <f>'MUSLIANA 1'!F506</f>
        <v>10980000</v>
      </c>
      <c r="F32" s="191">
        <f>E32/E49*100</f>
        <v>0.55394612959655476</v>
      </c>
      <c r="G32" s="187">
        <f>J32/E32*100</f>
        <v>12.971311475409836</v>
      </c>
      <c r="H32" s="187">
        <f>J32/E32*100</f>
        <v>12.971311475409836</v>
      </c>
      <c r="I32" s="187">
        <f t="shared" si="1"/>
        <v>7.1854077875946554E-2</v>
      </c>
      <c r="J32" s="192">
        <f>'MUSLIANA 1'!M506</f>
        <v>1424250</v>
      </c>
      <c r="K32" s="193">
        <f>F32*H32/100</f>
        <v>7.1854077875946554E-2</v>
      </c>
      <c r="L32" s="187">
        <f t="shared" si="3"/>
        <v>9555750</v>
      </c>
      <c r="M32" s="149"/>
      <c r="N32" s="150"/>
      <c r="O32" s="151"/>
      <c r="P32" s="29"/>
      <c r="Q32" s="30"/>
      <c r="R32" s="28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s="3" customFormat="1" ht="50.1" customHeight="1" x14ac:dyDescent="0.2">
      <c r="A33" s="181"/>
      <c r="B33" s="182"/>
      <c r="C33" s="194" t="s">
        <v>109</v>
      </c>
      <c r="D33" s="184" t="s">
        <v>122</v>
      </c>
      <c r="E33" s="187">
        <f>'MUSLIANA 1'!F546</f>
        <v>63496000</v>
      </c>
      <c r="F33" s="187">
        <f>E33/E49*100</f>
        <v>3.2034028638308594</v>
      </c>
      <c r="G33" s="187">
        <f>J33/E33*100</f>
        <v>32.836714123724335</v>
      </c>
      <c r="H33" s="187">
        <f>J33/E33*100</f>
        <v>32.836714123724335</v>
      </c>
      <c r="I33" s="187">
        <f t="shared" ref="I33" si="7">F33*G33/100</f>
        <v>1.0518922406273377</v>
      </c>
      <c r="J33" s="187">
        <f>'MUSLIANA 1'!M546</f>
        <v>20850000</v>
      </c>
      <c r="K33" s="193">
        <f>F33*H33/100</f>
        <v>1.0518922406273377</v>
      </c>
      <c r="L33" s="187">
        <f t="shared" si="3"/>
        <v>42646000</v>
      </c>
      <c r="M33" s="147"/>
      <c r="N33" s="147"/>
      <c r="O33" s="148"/>
      <c r="P33" s="29"/>
      <c r="Q33" s="30"/>
      <c r="R33" s="28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s="3" customFormat="1" ht="33.75" customHeight="1" x14ac:dyDescent="0.2">
      <c r="A34" s="177">
        <v>6</v>
      </c>
      <c r="B34" s="178" t="s">
        <v>44</v>
      </c>
      <c r="C34" s="271" t="s">
        <v>121</v>
      </c>
      <c r="D34" s="272"/>
      <c r="E34" s="187"/>
      <c r="F34" s="187"/>
      <c r="G34" s="187"/>
      <c r="H34" s="187"/>
      <c r="I34" s="187"/>
      <c r="J34" s="187"/>
      <c r="K34" s="193"/>
      <c r="L34" s="187"/>
      <c r="M34" s="147"/>
      <c r="N34" s="147"/>
      <c r="O34" s="148"/>
      <c r="P34" s="29"/>
      <c r="Q34" s="30"/>
      <c r="R34" s="28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s="3" customFormat="1" ht="60" customHeight="1" x14ac:dyDescent="0.2">
      <c r="A35" s="181"/>
      <c r="B35" s="182"/>
      <c r="C35" s="194" t="s">
        <v>108</v>
      </c>
      <c r="D35" s="184" t="s">
        <v>155</v>
      </c>
      <c r="E35" s="187">
        <f>'MUSLIANA 1'!F583</f>
        <v>38130000</v>
      </c>
      <c r="F35" s="187">
        <f>E35/E49*100</f>
        <v>1.9236763134350299</v>
      </c>
      <c r="G35" s="187">
        <f>J35/E35*100</f>
        <v>20.456333595594021</v>
      </c>
      <c r="H35" s="187">
        <f>J35/E35*100</f>
        <v>20.456333595594021</v>
      </c>
      <c r="I35" s="187">
        <f>F35*G35/100</f>
        <v>0.39351364397569455</v>
      </c>
      <c r="J35" s="187">
        <f>'MUSLIANA 1'!M583</f>
        <v>7800000</v>
      </c>
      <c r="K35" s="193">
        <f t="shared" ref="K35:K39" si="8">F35*H35/100</f>
        <v>0.39351364397569455</v>
      </c>
      <c r="L35" s="187">
        <f t="shared" ref="L35:L39" si="9">E35-J35</f>
        <v>30330000</v>
      </c>
      <c r="M35" s="147"/>
      <c r="N35" s="147"/>
      <c r="O35" s="148"/>
      <c r="P35" s="29"/>
      <c r="Q35" s="30"/>
      <c r="R35" s="28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s="3" customFormat="1" ht="42" customHeight="1" x14ac:dyDescent="0.2">
      <c r="A36" s="181"/>
      <c r="B36" s="182"/>
      <c r="C36" s="190" t="s">
        <v>109</v>
      </c>
      <c r="D36" s="184" t="s">
        <v>153</v>
      </c>
      <c r="E36" s="187">
        <f>'MUSLIANA 1'!F620</f>
        <v>2880000</v>
      </c>
      <c r="F36" s="187">
        <f>E36/E49*100</f>
        <v>0.14529734546794876</v>
      </c>
      <c r="G36" s="187">
        <f>J36/E36*100</f>
        <v>33.680555555555557</v>
      </c>
      <c r="H36" s="187">
        <f>J36/E36*100</f>
        <v>33.680555555555557</v>
      </c>
      <c r="I36" s="187">
        <f>F36*G36/100</f>
        <v>4.8936953161079967E-2</v>
      </c>
      <c r="J36" s="187">
        <f>'MUSLIANA 1'!M620</f>
        <v>970000</v>
      </c>
      <c r="K36" s="193">
        <f t="shared" si="8"/>
        <v>4.8936953161079967E-2</v>
      </c>
      <c r="L36" s="187">
        <f t="shared" si="9"/>
        <v>1910000</v>
      </c>
      <c r="M36" s="149"/>
      <c r="N36" s="150"/>
      <c r="O36" s="151"/>
      <c r="P36" s="29"/>
      <c r="Q36" s="30"/>
      <c r="R36" s="28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s="3" customFormat="1" ht="41.25" customHeight="1" x14ac:dyDescent="0.2">
      <c r="A37" s="177">
        <v>7</v>
      </c>
      <c r="B37" s="178" t="s">
        <v>42</v>
      </c>
      <c r="C37" s="271" t="s">
        <v>123</v>
      </c>
      <c r="D37" s="272"/>
      <c r="E37" s="187"/>
      <c r="F37" s="191"/>
      <c r="G37" s="187"/>
      <c r="H37" s="187"/>
      <c r="I37" s="187"/>
      <c r="J37" s="192"/>
      <c r="K37" s="193"/>
      <c r="L37" s="187"/>
      <c r="M37" s="147"/>
      <c r="N37" s="147"/>
      <c r="O37" s="148"/>
      <c r="P37" s="29"/>
      <c r="Q37" s="30"/>
      <c r="R37" s="28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s="3" customFormat="1" ht="68.25" customHeight="1" x14ac:dyDescent="0.2">
      <c r="A38" s="181"/>
      <c r="B38" s="182"/>
      <c r="C38" s="194" t="s">
        <v>108</v>
      </c>
      <c r="D38" s="199" t="s">
        <v>124</v>
      </c>
      <c r="E38" s="187">
        <f>MUDDASSIR!F22</f>
        <v>13450800</v>
      </c>
      <c r="F38" s="187">
        <f>E38/E49*100</f>
        <v>0.67859914389593234</v>
      </c>
      <c r="G38" s="187">
        <f>J38/E38*100</f>
        <v>0</v>
      </c>
      <c r="H38" s="187">
        <f>J38/E38*100</f>
        <v>0</v>
      </c>
      <c r="I38" s="187">
        <f>F38*G38/100</f>
        <v>0</v>
      </c>
      <c r="J38" s="187">
        <f>MUDDASSIR!M22</f>
        <v>0</v>
      </c>
      <c r="K38" s="193">
        <f t="shared" si="8"/>
        <v>0</v>
      </c>
      <c r="L38" s="187">
        <f t="shared" si="9"/>
        <v>13450800</v>
      </c>
      <c r="M38" s="147"/>
      <c r="N38" s="147"/>
      <c r="O38" s="148"/>
      <c r="P38" s="29"/>
      <c r="Q38" s="30"/>
      <c r="R38" s="28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s="3" customFormat="1" ht="47.25" customHeight="1" x14ac:dyDescent="0.2">
      <c r="A39" s="181"/>
      <c r="B39" s="182"/>
      <c r="C39" s="194" t="s">
        <v>109</v>
      </c>
      <c r="D39" s="184" t="s">
        <v>125</v>
      </c>
      <c r="E39" s="187">
        <f>MUDDASSIR!F56</f>
        <v>21073200</v>
      </c>
      <c r="F39" s="187">
        <f>E39/E49*100</f>
        <v>1.0631527849011035</v>
      </c>
      <c r="G39" s="187">
        <f>J39/E39*100</f>
        <v>0</v>
      </c>
      <c r="H39" s="187">
        <f>J39/E39*100</f>
        <v>0</v>
      </c>
      <c r="I39" s="187">
        <f>F39*G39/100</f>
        <v>0</v>
      </c>
      <c r="J39" s="187">
        <f>MUDDASSIR!M56</f>
        <v>0</v>
      </c>
      <c r="K39" s="193">
        <f t="shared" si="8"/>
        <v>0</v>
      </c>
      <c r="L39" s="187">
        <f t="shared" si="9"/>
        <v>21073200</v>
      </c>
      <c r="M39" s="147"/>
      <c r="N39" s="147"/>
      <c r="O39" s="148"/>
      <c r="P39" s="29"/>
      <c r="Q39" s="30"/>
      <c r="R39" s="28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s="3" customFormat="1" ht="47.25" customHeight="1" x14ac:dyDescent="0.2">
      <c r="A40" s="177">
        <v>8</v>
      </c>
      <c r="B40" s="178" t="s">
        <v>37</v>
      </c>
      <c r="C40" s="271" t="s">
        <v>138</v>
      </c>
      <c r="D40" s="272"/>
      <c r="E40" s="187"/>
      <c r="F40" s="187"/>
      <c r="G40" s="187"/>
      <c r="H40" s="187"/>
      <c r="I40" s="187"/>
      <c r="J40" s="187"/>
      <c r="K40" s="193"/>
      <c r="L40" s="187"/>
      <c r="M40" s="147"/>
      <c r="N40" s="147"/>
      <c r="O40" s="148"/>
      <c r="P40" s="29"/>
      <c r="Q40" s="30"/>
      <c r="R40" s="28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s="3" customFormat="1" ht="131.25" customHeight="1" x14ac:dyDescent="0.2">
      <c r="A41" s="181"/>
      <c r="B41" s="182"/>
      <c r="C41" s="194" t="s">
        <v>108</v>
      </c>
      <c r="D41" s="184" t="s">
        <v>126</v>
      </c>
      <c r="E41" s="187">
        <f>'ST. SIANG'!F54</f>
        <v>24664400</v>
      </c>
      <c r="F41" s="187">
        <f>E41/E49*100</f>
        <v>1.2443305026248872</v>
      </c>
      <c r="G41" s="187">
        <f>J41/E41*100</f>
        <v>0</v>
      </c>
      <c r="H41" s="187">
        <f>J41/E41*100</f>
        <v>0</v>
      </c>
      <c r="I41" s="187">
        <f t="shared" si="1"/>
        <v>0</v>
      </c>
      <c r="J41" s="187">
        <f>'ST. SIANG'!M54</f>
        <v>0</v>
      </c>
      <c r="K41" s="193">
        <f>F41*H41/100</f>
        <v>0</v>
      </c>
      <c r="L41" s="187">
        <f t="shared" si="3"/>
        <v>24664400</v>
      </c>
      <c r="M41" s="147"/>
      <c r="N41" s="147"/>
      <c r="O41" s="148"/>
      <c r="P41" s="29"/>
      <c r="Q41" s="30"/>
      <c r="R41" s="28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s="3" customFormat="1" ht="76.5" customHeight="1" x14ac:dyDescent="0.2">
      <c r="A42" s="181"/>
      <c r="B42" s="182"/>
      <c r="C42" s="190" t="s">
        <v>109</v>
      </c>
      <c r="D42" s="184" t="s">
        <v>127</v>
      </c>
      <c r="E42" s="187">
        <f>'ST. SIANG'!F88</f>
        <v>6812200</v>
      </c>
      <c r="F42" s="187">
        <f>E42/E49*100</f>
        <v>0.34367867249887518</v>
      </c>
      <c r="G42" s="187">
        <f>J42/E42*100</f>
        <v>39.209066087313936</v>
      </c>
      <c r="H42" s="187">
        <f>J42/E42*100</f>
        <v>39.209066087313936</v>
      </c>
      <c r="I42" s="187">
        <f t="shared" si="1"/>
        <v>0.1347531978280872</v>
      </c>
      <c r="J42" s="187">
        <f>'ST. SIANG'!M88</f>
        <v>2671000</v>
      </c>
      <c r="K42" s="193">
        <f>F42*H42/100</f>
        <v>0.1347531978280872</v>
      </c>
      <c r="L42" s="187">
        <f t="shared" si="3"/>
        <v>4141200</v>
      </c>
      <c r="M42" s="149"/>
      <c r="N42" s="150"/>
      <c r="O42" s="151"/>
      <c r="P42" s="29"/>
      <c r="Q42" s="30"/>
      <c r="R42" s="28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s="3" customFormat="1" ht="48" customHeight="1" x14ac:dyDescent="0.2">
      <c r="A43" s="177">
        <v>9</v>
      </c>
      <c r="B43" s="178" t="s">
        <v>37</v>
      </c>
      <c r="C43" s="271" t="s">
        <v>137</v>
      </c>
      <c r="D43" s="273"/>
      <c r="E43" s="201"/>
      <c r="F43" s="187"/>
      <c r="G43" s="187"/>
      <c r="H43" s="187"/>
      <c r="I43" s="187"/>
      <c r="J43" s="187"/>
      <c r="K43" s="193"/>
      <c r="L43" s="187"/>
      <c r="M43" s="149"/>
      <c r="N43" s="150"/>
      <c r="O43" s="151"/>
      <c r="P43" s="29"/>
      <c r="Q43" s="30"/>
      <c r="R43" s="28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s="3" customFormat="1" ht="76.5" customHeight="1" x14ac:dyDescent="0.2">
      <c r="A44" s="181"/>
      <c r="B44" s="182"/>
      <c r="C44" s="202" t="s">
        <v>108</v>
      </c>
      <c r="D44" s="184" t="s">
        <v>139</v>
      </c>
      <c r="E44" s="187">
        <f>'ST. SIANG'!F20</f>
        <v>5087200</v>
      </c>
      <c r="F44" s="187">
        <f>E44/E49*100</f>
        <v>0.25665161661963504</v>
      </c>
      <c r="G44" s="187">
        <f>J44/E44*100</f>
        <v>0</v>
      </c>
      <c r="H44" s="187">
        <f>J44/E44*100</f>
        <v>0</v>
      </c>
      <c r="I44" s="187">
        <f>F44*G44/100</f>
        <v>0</v>
      </c>
      <c r="J44" s="187">
        <f>'ST. SIANG'!M20</f>
        <v>0</v>
      </c>
      <c r="K44" s="193">
        <f>F44*H44/100</f>
        <v>0</v>
      </c>
      <c r="L44" s="187">
        <f>E44-J44</f>
        <v>5087200</v>
      </c>
      <c r="M44" s="149"/>
      <c r="N44" s="150"/>
      <c r="O44" s="151"/>
      <c r="P44" s="29"/>
      <c r="Q44" s="30"/>
      <c r="R44" s="28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s="3" customFormat="1" ht="50.1" customHeight="1" x14ac:dyDescent="0.2">
      <c r="A45" s="177">
        <v>10</v>
      </c>
      <c r="B45" s="178" t="s">
        <v>134</v>
      </c>
      <c r="C45" s="271" t="s">
        <v>129</v>
      </c>
      <c r="D45" s="272"/>
      <c r="E45" s="187"/>
      <c r="F45" s="187"/>
      <c r="G45" s="187"/>
      <c r="H45" s="187"/>
      <c r="I45" s="187"/>
      <c r="J45" s="187"/>
      <c r="K45" s="193"/>
      <c r="L45" s="187"/>
      <c r="M45" s="149"/>
      <c r="N45" s="150"/>
      <c r="O45" s="151"/>
      <c r="P45" s="29"/>
      <c r="Q45" s="30"/>
      <c r="R45" s="28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s="3" customFormat="1" ht="50.1" customHeight="1" x14ac:dyDescent="0.2">
      <c r="A46" s="181"/>
      <c r="B46" s="182"/>
      <c r="C46" s="194" t="s">
        <v>108</v>
      </c>
      <c r="D46" s="200" t="s">
        <v>130</v>
      </c>
      <c r="E46" s="187">
        <f>AWALUDDIN!F21</f>
        <v>5672200</v>
      </c>
      <c r="F46" s="191">
        <f>E46/E49*100</f>
        <v>0.28616513991781212</v>
      </c>
      <c r="G46" s="187">
        <f>J46/E46*100</f>
        <v>0</v>
      </c>
      <c r="H46" s="187">
        <f>J46/E46*100</f>
        <v>0</v>
      </c>
      <c r="I46" s="187">
        <f>F46*G46/100</f>
        <v>0</v>
      </c>
      <c r="J46" s="192">
        <f>AWALUDDIN!M21</f>
        <v>0</v>
      </c>
      <c r="K46" s="193">
        <f>F46*H46/100</f>
        <v>0</v>
      </c>
      <c r="L46" s="187">
        <f>E46-J46</f>
        <v>5672200</v>
      </c>
      <c r="M46" s="147"/>
      <c r="N46" s="147"/>
      <c r="O46" s="148"/>
      <c r="P46" s="29"/>
      <c r="Q46" s="30"/>
      <c r="R46" s="28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s="3" customFormat="1" ht="50.1" customHeight="1" x14ac:dyDescent="0.2">
      <c r="A47" s="181"/>
      <c r="B47" s="182"/>
      <c r="C47" s="194" t="s">
        <v>109</v>
      </c>
      <c r="D47" s="195" t="s">
        <v>132</v>
      </c>
      <c r="E47" s="187">
        <f>AWALUDDIN!F54</f>
        <v>9342900</v>
      </c>
      <c r="F47" s="187">
        <f>E47/E49*100</f>
        <v>0.47135366978211757</v>
      </c>
      <c r="G47" s="187">
        <f>J47/E47*100</f>
        <v>75.907908679317984</v>
      </c>
      <c r="H47" s="187">
        <f>J47/E47*100</f>
        <v>75.907908679317984</v>
      </c>
      <c r="I47" s="187">
        <f>F47*G47/100</f>
        <v>0.35779471321482381</v>
      </c>
      <c r="J47" s="187">
        <f>AWALUDDIN!M54</f>
        <v>7092000</v>
      </c>
      <c r="K47" s="193">
        <f>F47*H47/100</f>
        <v>0.35779471321482381</v>
      </c>
      <c r="L47" s="187">
        <f>E47-J47</f>
        <v>2250900</v>
      </c>
      <c r="M47" s="147"/>
      <c r="N47" s="147"/>
      <c r="O47" s="148"/>
      <c r="P47" s="29"/>
      <c r="Q47" s="30"/>
      <c r="R47" s="28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s="3" customFormat="1" ht="14.25" customHeight="1" x14ac:dyDescent="0.25">
      <c r="A48" s="203"/>
      <c r="B48" s="204"/>
      <c r="C48" s="205"/>
      <c r="D48" s="206"/>
      <c r="E48" s="207"/>
      <c r="F48" s="207"/>
      <c r="G48" s="207"/>
      <c r="H48" s="208"/>
      <c r="I48" s="209"/>
      <c r="J48" s="208"/>
      <c r="K48" s="210"/>
      <c r="L48" s="207"/>
      <c r="M48" s="152"/>
      <c r="N48" s="152"/>
      <c r="O48" s="153"/>
      <c r="P48" s="31"/>
      <c r="Q48" s="32"/>
      <c r="R48" s="28"/>
      <c r="T48" s="6"/>
    </row>
    <row r="49" spans="1:18" s="3" customFormat="1" ht="22.5" customHeight="1" thickBot="1" x14ac:dyDescent="0.25">
      <c r="A49" s="255" t="s">
        <v>51</v>
      </c>
      <c r="B49" s="256"/>
      <c r="C49" s="256"/>
      <c r="D49" s="257"/>
      <c r="E49" s="154">
        <f>SUM(E15:E47)</f>
        <v>1982142200</v>
      </c>
      <c r="F49" s="154">
        <f>E49/E49*100</f>
        <v>100</v>
      </c>
      <c r="G49" s="154">
        <f>J49/E49*100</f>
        <v>23.558763846509095</v>
      </c>
      <c r="H49" s="154">
        <f>J49/E49*100</f>
        <v>23.558763846509095</v>
      </c>
      <c r="I49" s="154">
        <f>F49*G49/100</f>
        <v>23.558763846509095</v>
      </c>
      <c r="J49" s="154">
        <f>SUM(J15:J47)</f>
        <v>466968200</v>
      </c>
      <c r="K49" s="154">
        <f>F49*H49/100</f>
        <v>23.558763846509095</v>
      </c>
      <c r="L49" s="154">
        <f>SUM(L15:L47)</f>
        <v>1515174000</v>
      </c>
      <c r="M49" s="155"/>
      <c r="N49" s="155"/>
      <c r="O49" s="156"/>
      <c r="P49" s="31"/>
      <c r="Q49" s="32">
        <f>L49-50000000</f>
        <v>1465174000</v>
      </c>
      <c r="R49" s="32"/>
    </row>
    <row r="50" spans="1:18" s="3" customFormat="1" ht="15" customHeight="1" thickTop="1" x14ac:dyDescent="0.2">
      <c r="A50" s="1"/>
      <c r="B50" s="159"/>
      <c r="C50" s="159"/>
      <c r="D50" s="159"/>
      <c r="E50" s="160"/>
      <c r="F50" s="160"/>
      <c r="G50" s="160"/>
      <c r="H50" s="160"/>
      <c r="I50" s="160"/>
      <c r="J50" s="160"/>
      <c r="K50" s="160"/>
      <c r="L50" s="213"/>
      <c r="M50" s="161"/>
      <c r="N50" s="1"/>
      <c r="O50" s="1"/>
      <c r="P50" s="31"/>
      <c r="Q50" s="32"/>
      <c r="R50" s="32"/>
    </row>
    <row r="51" spans="1:18" x14ac:dyDescent="0.2">
      <c r="E51" s="161"/>
      <c r="J51" s="162"/>
      <c r="L51" s="161" t="str">
        <f>'MUSLIANA 1'!L181</f>
        <v>Benteng Jampea, 31 Maret 2024</v>
      </c>
    </row>
    <row r="52" spans="1:18" x14ac:dyDescent="0.2">
      <c r="E52" s="163"/>
      <c r="J52" s="214"/>
      <c r="L52" s="82" t="s">
        <v>34</v>
      </c>
      <c r="Q52" s="33"/>
    </row>
    <row r="53" spans="1:18" x14ac:dyDescent="0.2">
      <c r="E53" s="161"/>
      <c r="J53" s="164"/>
      <c r="Q53" s="34"/>
    </row>
    <row r="54" spans="1:18" x14ac:dyDescent="0.2">
      <c r="E54" s="161"/>
      <c r="J54" s="163"/>
    </row>
    <row r="55" spans="1:18" x14ac:dyDescent="0.2">
      <c r="E55" s="161"/>
      <c r="J55" s="81"/>
      <c r="L55" s="74" t="s">
        <v>143</v>
      </c>
    </row>
    <row r="56" spans="1:18" x14ac:dyDescent="0.2">
      <c r="E56" s="161"/>
      <c r="J56" s="81"/>
      <c r="L56" s="108" t="s">
        <v>162</v>
      </c>
    </row>
    <row r="57" spans="1:18" x14ac:dyDescent="0.2">
      <c r="E57" s="161"/>
      <c r="J57" s="81"/>
      <c r="L57" s="1" t="s">
        <v>144</v>
      </c>
    </row>
    <row r="58" spans="1:18" x14ac:dyDescent="0.2">
      <c r="E58" s="161"/>
      <c r="J58" s="81"/>
    </row>
    <row r="59" spans="1:18" x14ac:dyDescent="0.2">
      <c r="E59" s="161"/>
      <c r="J59" s="81"/>
    </row>
    <row r="60" spans="1:18" x14ac:dyDescent="0.2">
      <c r="E60" s="161"/>
      <c r="J60" s="252"/>
      <c r="K60" s="252"/>
      <c r="L60" s="252"/>
    </row>
    <row r="61" spans="1:18" x14ac:dyDescent="0.2">
      <c r="E61" s="161"/>
      <c r="J61" s="161"/>
      <c r="L61" s="165"/>
    </row>
    <row r="62" spans="1:18" x14ac:dyDescent="0.2">
      <c r="E62" s="161"/>
      <c r="L62" s="161"/>
    </row>
    <row r="63" spans="1:18" x14ac:dyDescent="0.2">
      <c r="E63" s="161"/>
      <c r="J63" s="162"/>
    </row>
    <row r="64" spans="1:18" x14ac:dyDescent="0.2">
      <c r="E64" s="161"/>
    </row>
    <row r="65" spans="5:5" x14ac:dyDescent="0.2">
      <c r="E65" s="161"/>
    </row>
    <row r="66" spans="5:5" x14ac:dyDescent="0.2">
      <c r="E66" s="161"/>
    </row>
    <row r="67" spans="5:5" x14ac:dyDescent="0.2">
      <c r="E67" s="161"/>
    </row>
    <row r="68" spans="5:5" x14ac:dyDescent="0.2">
      <c r="E68" s="161"/>
    </row>
    <row r="69" spans="5:5" x14ac:dyDescent="0.2">
      <c r="E69" s="161"/>
    </row>
    <row r="70" spans="5:5" x14ac:dyDescent="0.2">
      <c r="E70" s="161"/>
    </row>
    <row r="71" spans="5:5" x14ac:dyDescent="0.2">
      <c r="E71" s="161"/>
    </row>
    <row r="72" spans="5:5" x14ac:dyDescent="0.2">
      <c r="E72" s="161"/>
    </row>
    <row r="73" spans="5:5" x14ac:dyDescent="0.2">
      <c r="E73" s="161"/>
    </row>
    <row r="74" spans="5:5" x14ac:dyDescent="0.2">
      <c r="E74" s="161"/>
    </row>
  </sheetData>
  <mergeCells count="31">
    <mergeCell ref="C28:D28"/>
    <mergeCell ref="A1:O1"/>
    <mergeCell ref="A2:O2"/>
    <mergeCell ref="A3:O3"/>
    <mergeCell ref="A4:O4"/>
    <mergeCell ref="J10:K10"/>
    <mergeCell ref="N9:N11"/>
    <mergeCell ref="A9:A11"/>
    <mergeCell ref="F9:F11"/>
    <mergeCell ref="O9:O11"/>
    <mergeCell ref="G10:G11"/>
    <mergeCell ref="H10:H11"/>
    <mergeCell ref="M9:M11"/>
    <mergeCell ref="L9:L11"/>
    <mergeCell ref="I9:K9"/>
    <mergeCell ref="J60:L60"/>
    <mergeCell ref="C12:D12"/>
    <mergeCell ref="A49:D49"/>
    <mergeCell ref="E9:E11"/>
    <mergeCell ref="G9:H9"/>
    <mergeCell ref="C9:D11"/>
    <mergeCell ref="I10:I11"/>
    <mergeCell ref="C14:D14"/>
    <mergeCell ref="C21:D21"/>
    <mergeCell ref="C31:D31"/>
    <mergeCell ref="C19:D19"/>
    <mergeCell ref="C34:D34"/>
    <mergeCell ref="C37:D37"/>
    <mergeCell ref="C40:D40"/>
    <mergeCell ref="C45:D45"/>
    <mergeCell ref="C43:D43"/>
  </mergeCells>
  <phoneticPr fontId="2" type="noConversion"/>
  <pageMargins left="0.78740157480314965" right="1.5748031496062993" top="0.74803149606299213" bottom="0.39370078740157483" header="0.27559055118110237" footer="0.27559055118110237"/>
  <pageSetup paperSize="5" scale="85" orientation="landscape" horizontalDpi="4294967293" verticalDpi="300" r:id="rId1"/>
  <headerFooter alignWithMargins="0">
    <oddFooter>&amp;C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Y628"/>
  <sheetViews>
    <sheetView view="pageBreakPreview" topLeftCell="A571" zoomScale="85" zoomScaleSheetLayoutView="85" workbookViewId="0">
      <selection activeCell="M579" sqref="M579"/>
    </sheetView>
  </sheetViews>
  <sheetFormatPr defaultRowHeight="12.75" x14ac:dyDescent="0.2"/>
  <cols>
    <col min="1" max="1" width="4.85546875" style="4" customWidth="1"/>
    <col min="2" max="2" width="6.42578125" style="4" customWidth="1"/>
    <col min="3" max="3" width="38.28515625" style="4" customWidth="1"/>
    <col min="4" max="4" width="8.140625" style="4" customWidth="1"/>
    <col min="5" max="5" width="12.42578125" style="4" customWidth="1"/>
    <col min="6" max="6" width="15.85546875" style="4" customWidth="1"/>
    <col min="7" max="7" width="13.28515625" style="4" customWidth="1"/>
    <col min="8" max="8" width="11" style="4" customWidth="1"/>
    <col min="9" max="9" width="6.85546875" style="4" customWidth="1"/>
    <col min="10" max="10" width="7.140625" style="4" customWidth="1"/>
    <col min="11" max="11" width="9.7109375" style="4" customWidth="1"/>
    <col min="12" max="12" width="6.85546875" style="4" customWidth="1"/>
    <col min="13" max="13" width="15.140625" style="4" customWidth="1"/>
    <col min="14" max="14" width="9.140625" style="4" customWidth="1"/>
    <col min="15" max="15" width="9.140625" style="230" customWidth="1"/>
    <col min="16" max="16" width="1.42578125" style="25" customWidth="1"/>
    <col min="17" max="17" width="1.140625" style="25" customWidth="1"/>
    <col min="18" max="18" width="8.28515625" style="25" customWidth="1"/>
    <col min="19" max="19" width="12.85546875" style="25" customWidth="1"/>
    <col min="20" max="20" width="11.7109375" customWidth="1"/>
    <col min="21" max="21" width="11.28515625" customWidth="1"/>
    <col min="22" max="22" width="13.7109375" customWidth="1"/>
    <col min="23" max="23" width="12.5703125" bestFit="1" customWidth="1"/>
  </cols>
  <sheetData>
    <row r="1" spans="1:15" ht="14.25" x14ac:dyDescent="0.2">
      <c r="A1" s="343" t="s">
        <v>12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229"/>
    </row>
    <row r="2" spans="1:15" ht="14.25" x14ac:dyDescent="0.2">
      <c r="A2" s="343" t="s">
        <v>33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229"/>
    </row>
    <row r="3" spans="1:15" ht="14.25" x14ac:dyDescent="0.2">
      <c r="A3" s="343" t="s">
        <v>146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229"/>
    </row>
    <row r="4" spans="1:15" ht="14.25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229"/>
    </row>
    <row r="5" spans="1:15" ht="14.25" x14ac:dyDescent="0.2">
      <c r="A5" s="4" t="s">
        <v>26</v>
      </c>
      <c r="C5" s="4" t="s">
        <v>32</v>
      </c>
      <c r="E5" s="37"/>
      <c r="F5" s="37"/>
      <c r="G5" s="37"/>
      <c r="H5" s="37"/>
      <c r="I5" s="37"/>
      <c r="J5" s="37"/>
      <c r="K5" s="37"/>
    </row>
    <row r="6" spans="1:15" ht="14.25" x14ac:dyDescent="0.2">
      <c r="A6" s="4" t="s">
        <v>23</v>
      </c>
      <c r="C6" s="4" t="s">
        <v>53</v>
      </c>
      <c r="E6" s="37"/>
      <c r="F6" s="37"/>
      <c r="G6" s="37"/>
      <c r="H6" s="37"/>
      <c r="I6" s="37"/>
      <c r="J6" s="37"/>
      <c r="K6" s="37"/>
    </row>
    <row r="7" spans="1:15" ht="14.25" x14ac:dyDescent="0.2">
      <c r="A7" s="4" t="s">
        <v>52</v>
      </c>
      <c r="C7" s="4" t="s">
        <v>54</v>
      </c>
      <c r="E7" s="37"/>
      <c r="F7" s="37"/>
      <c r="G7" s="37"/>
      <c r="H7" s="37"/>
      <c r="I7" s="37"/>
      <c r="J7" s="37"/>
      <c r="K7" s="37"/>
    </row>
    <row r="8" spans="1:15" ht="14.25" x14ac:dyDescent="0.2">
      <c r="E8" s="37"/>
      <c r="F8" s="37"/>
      <c r="G8" s="37"/>
      <c r="H8" s="37"/>
      <c r="I8" s="37"/>
      <c r="J8" s="37"/>
      <c r="K8" s="37"/>
    </row>
    <row r="9" spans="1:15" ht="13.5" thickBot="1" x14ac:dyDescent="0.25">
      <c r="A9" s="4" t="s">
        <v>24</v>
      </c>
      <c r="C9" s="4" t="s">
        <v>25</v>
      </c>
      <c r="K9" s="38" t="s">
        <v>15</v>
      </c>
      <c r="L9" s="39" t="str">
        <f>'MUSLIANA 1'!L196</f>
        <v>Maret 2024</v>
      </c>
    </row>
    <row r="10" spans="1:15" ht="13.5" thickTop="1" x14ac:dyDescent="0.2">
      <c r="A10" s="329" t="s">
        <v>0</v>
      </c>
      <c r="B10" s="323" t="s">
        <v>20</v>
      </c>
      <c r="C10" s="324"/>
      <c r="D10" s="298" t="s">
        <v>1</v>
      </c>
      <c r="E10" s="337"/>
      <c r="F10" s="290" t="s">
        <v>4</v>
      </c>
      <c r="G10" s="290" t="s">
        <v>5</v>
      </c>
      <c r="H10" s="290" t="s">
        <v>6</v>
      </c>
      <c r="I10" s="290" t="s">
        <v>17</v>
      </c>
      <c r="J10" s="335" t="s">
        <v>18</v>
      </c>
      <c r="K10" s="336"/>
      <c r="L10" s="298" t="s">
        <v>19</v>
      </c>
      <c r="M10" s="299"/>
      <c r="N10" s="300"/>
      <c r="O10" s="231"/>
    </row>
    <row r="11" spans="1:15" x14ac:dyDescent="0.2">
      <c r="A11" s="330"/>
      <c r="B11" s="325"/>
      <c r="C11" s="326"/>
      <c r="D11" s="302" t="s">
        <v>2</v>
      </c>
      <c r="E11" s="302" t="s">
        <v>3</v>
      </c>
      <c r="F11" s="291"/>
      <c r="G11" s="291"/>
      <c r="H11" s="291"/>
      <c r="I11" s="291"/>
      <c r="J11" s="302" t="s">
        <v>7</v>
      </c>
      <c r="K11" s="302" t="s">
        <v>8</v>
      </c>
      <c r="L11" s="302" t="s">
        <v>7</v>
      </c>
      <c r="M11" s="303" t="s">
        <v>8</v>
      </c>
      <c r="N11" s="304"/>
      <c r="O11" s="231"/>
    </row>
    <row r="12" spans="1:15" x14ac:dyDescent="0.2">
      <c r="A12" s="331"/>
      <c r="B12" s="327"/>
      <c r="C12" s="328"/>
      <c r="D12" s="292"/>
      <c r="E12" s="292"/>
      <c r="F12" s="292"/>
      <c r="G12" s="292"/>
      <c r="H12" s="292"/>
      <c r="I12" s="292"/>
      <c r="J12" s="292"/>
      <c r="K12" s="292"/>
      <c r="L12" s="292"/>
      <c r="M12" s="40" t="s">
        <v>9</v>
      </c>
      <c r="N12" s="41" t="s">
        <v>10</v>
      </c>
      <c r="O12" s="231"/>
    </row>
    <row r="13" spans="1:15" x14ac:dyDescent="0.2">
      <c r="A13" s="42">
        <v>1</v>
      </c>
      <c r="B13" s="305">
        <v>2</v>
      </c>
      <c r="C13" s="306"/>
      <c r="D13" s="43">
        <v>3</v>
      </c>
      <c r="E13" s="43">
        <v>4</v>
      </c>
      <c r="F13" s="43">
        <v>5</v>
      </c>
      <c r="G13" s="43">
        <v>6</v>
      </c>
      <c r="H13" s="43">
        <v>7</v>
      </c>
      <c r="I13" s="43">
        <v>8</v>
      </c>
      <c r="J13" s="43">
        <v>9</v>
      </c>
      <c r="K13" s="43">
        <v>10</v>
      </c>
      <c r="L13" s="43">
        <v>11</v>
      </c>
      <c r="M13" s="43">
        <v>12</v>
      </c>
      <c r="N13" s="44">
        <v>13</v>
      </c>
      <c r="O13" s="232"/>
    </row>
    <row r="14" spans="1:15" x14ac:dyDescent="0.2">
      <c r="A14" s="45"/>
      <c r="B14" s="46"/>
      <c r="C14" s="47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9"/>
    </row>
    <row r="15" spans="1:15" x14ac:dyDescent="0.2">
      <c r="A15" s="75">
        <v>1</v>
      </c>
      <c r="B15" s="1" t="s">
        <v>57</v>
      </c>
      <c r="C15" s="47"/>
      <c r="D15" s="48"/>
      <c r="E15" s="48" t="s">
        <v>31</v>
      </c>
      <c r="F15" s="76">
        <v>150000</v>
      </c>
      <c r="G15" s="77" t="s">
        <v>27</v>
      </c>
      <c r="H15" s="77"/>
      <c r="I15" s="57">
        <f>F15/F19*100</f>
        <v>6.25</v>
      </c>
      <c r="J15" s="57">
        <f>M15/F15*100</f>
        <v>0</v>
      </c>
      <c r="K15" s="57">
        <f>M15/F15*100</f>
        <v>0</v>
      </c>
      <c r="L15" s="57">
        <f>I15*J15/100</f>
        <v>0</v>
      </c>
      <c r="M15" s="57">
        <v>0</v>
      </c>
      <c r="N15" s="58">
        <f>I15*K15/100</f>
        <v>0</v>
      </c>
      <c r="O15" s="233"/>
    </row>
    <row r="16" spans="1:15" ht="15" customHeight="1" x14ac:dyDescent="0.2">
      <c r="A16" s="75"/>
      <c r="B16" s="307" t="s">
        <v>58</v>
      </c>
      <c r="C16" s="308"/>
      <c r="D16" s="48"/>
      <c r="E16" s="48"/>
      <c r="F16" s="76"/>
      <c r="G16" s="77"/>
      <c r="H16" s="77"/>
      <c r="I16" s="57"/>
      <c r="J16" s="57"/>
      <c r="K16" s="57"/>
      <c r="L16" s="57"/>
      <c r="M16" s="57"/>
      <c r="N16" s="58"/>
      <c r="O16" s="233"/>
    </row>
    <row r="17" spans="1:15" ht="15" customHeight="1" x14ac:dyDescent="0.2">
      <c r="A17" s="75">
        <v>2</v>
      </c>
      <c r="B17" s="1" t="s">
        <v>145</v>
      </c>
      <c r="C17" s="47"/>
      <c r="D17" s="48"/>
      <c r="E17" s="48"/>
      <c r="F17" s="76">
        <v>2250000</v>
      </c>
      <c r="G17" s="77" t="s">
        <v>27</v>
      </c>
      <c r="H17" s="77"/>
      <c r="I17" s="57">
        <f>F17/F19*100</f>
        <v>93.75</v>
      </c>
      <c r="J17" s="57">
        <f>M17/F17*100</f>
        <v>0</v>
      </c>
      <c r="K17" s="57">
        <f>M17/F17*100</f>
        <v>0</v>
      </c>
      <c r="L17" s="57">
        <f>I17*J17/100</f>
        <v>0</v>
      </c>
      <c r="M17" s="57">
        <v>0</v>
      </c>
      <c r="N17" s="58">
        <f>I17*K17/100</f>
        <v>0</v>
      </c>
      <c r="O17" s="233"/>
    </row>
    <row r="18" spans="1:15" ht="15" customHeight="1" x14ac:dyDescent="0.2">
      <c r="A18" s="45"/>
      <c r="B18" s="46"/>
      <c r="C18" s="78"/>
      <c r="D18" s="48"/>
      <c r="E18" s="48"/>
      <c r="F18" s="57"/>
      <c r="G18" s="77"/>
      <c r="H18" s="48"/>
      <c r="I18" s="57"/>
      <c r="J18" s="57"/>
      <c r="K18" s="57"/>
      <c r="L18" s="57"/>
      <c r="M18" s="57"/>
      <c r="N18" s="58"/>
      <c r="O18" s="233"/>
    </row>
    <row r="19" spans="1:15" ht="15" customHeight="1" thickBot="1" x14ac:dyDescent="0.25">
      <c r="A19" s="295" t="s">
        <v>16</v>
      </c>
      <c r="B19" s="296"/>
      <c r="C19" s="296"/>
      <c r="D19" s="296"/>
      <c r="E19" s="297"/>
      <c r="F19" s="64">
        <f>SUM(F14:F18)</f>
        <v>2400000</v>
      </c>
      <c r="G19" s="65"/>
      <c r="H19" s="66"/>
      <c r="I19" s="67">
        <f>SUM(I14:I18)</f>
        <v>100</v>
      </c>
      <c r="J19" s="64"/>
      <c r="K19" s="68"/>
      <c r="L19" s="64">
        <f>SUM(L14:L18)</f>
        <v>0</v>
      </c>
      <c r="M19" s="64">
        <f>SUM(M14:M18)</f>
        <v>0</v>
      </c>
      <c r="N19" s="69">
        <f>SUM(N14:N18)</f>
        <v>0</v>
      </c>
      <c r="O19" s="234"/>
    </row>
    <row r="20" spans="1:15" ht="15" customHeight="1" thickTop="1" x14ac:dyDescent="0.2"/>
    <row r="21" spans="1:15" ht="15" customHeight="1" x14ac:dyDescent="0.2">
      <c r="L21" s="70" t="str">
        <f>'MUSLIANA 1'!L181</f>
        <v>Benteng Jampea, 31 Maret 2024</v>
      </c>
      <c r="M21" s="71"/>
    </row>
    <row r="22" spans="1:15" ht="15" customHeight="1" x14ac:dyDescent="0.2"/>
    <row r="23" spans="1:15" ht="15" customHeight="1" x14ac:dyDescent="0.2">
      <c r="L23" s="73" t="s">
        <v>28</v>
      </c>
    </row>
    <row r="24" spans="1:15" ht="15" customHeight="1" x14ac:dyDescent="0.2">
      <c r="L24" s="73"/>
    </row>
    <row r="25" spans="1:15" ht="15" customHeight="1" x14ac:dyDescent="0.2">
      <c r="L25" s="73"/>
    </row>
    <row r="26" spans="1:15" ht="15" customHeight="1" x14ac:dyDescent="0.2">
      <c r="L26" s="74" t="s">
        <v>44</v>
      </c>
      <c r="M26" s="1"/>
      <c r="N26" s="1"/>
    </row>
    <row r="27" spans="1:15" ht="15" customHeight="1" x14ac:dyDescent="0.2">
      <c r="L27" s="334" t="s">
        <v>46</v>
      </c>
      <c r="M27" s="334"/>
      <c r="N27" s="334"/>
      <c r="O27" s="235"/>
    </row>
    <row r="37" spans="1:15" x14ac:dyDescent="0.2">
      <c r="L37" s="82"/>
    </row>
    <row r="38" spans="1:15" x14ac:dyDescent="0.2">
      <c r="L38" s="82"/>
    </row>
    <row r="39" spans="1:15" x14ac:dyDescent="0.2">
      <c r="L39" s="82"/>
    </row>
    <row r="40" spans="1:15" ht="14.25" x14ac:dyDescent="0.2">
      <c r="A40" s="4" t="s">
        <v>26</v>
      </c>
      <c r="C40" s="4" t="s">
        <v>32</v>
      </c>
      <c r="D40" s="1"/>
      <c r="E40" s="83"/>
      <c r="F40" s="83"/>
      <c r="G40" s="83"/>
      <c r="H40" s="83"/>
      <c r="I40" s="83"/>
      <c r="J40" s="83"/>
      <c r="K40" s="83"/>
      <c r="L40" s="1"/>
      <c r="M40" s="1"/>
      <c r="N40" s="1"/>
    </row>
    <row r="41" spans="1:15" ht="14.25" x14ac:dyDescent="0.2">
      <c r="A41" s="4" t="s">
        <v>23</v>
      </c>
      <c r="C41" s="4" t="s">
        <v>53</v>
      </c>
      <c r="D41" s="1"/>
      <c r="E41" s="83"/>
      <c r="F41" s="83"/>
      <c r="G41" s="83"/>
      <c r="H41" s="83"/>
      <c r="I41" s="83"/>
      <c r="J41" s="83"/>
      <c r="K41" s="83"/>
      <c r="L41" s="1"/>
      <c r="M41" s="1"/>
      <c r="N41" s="1"/>
    </row>
    <row r="42" spans="1:15" ht="14.25" x14ac:dyDescent="0.2">
      <c r="A42" s="4" t="s">
        <v>52</v>
      </c>
      <c r="C42" s="4" t="s">
        <v>59</v>
      </c>
      <c r="D42" s="1"/>
      <c r="E42" s="83"/>
      <c r="F42" s="83"/>
      <c r="G42" s="83"/>
      <c r="H42" s="83"/>
      <c r="I42" s="83"/>
      <c r="J42" s="83"/>
      <c r="K42" s="83"/>
      <c r="L42" s="1"/>
      <c r="M42" s="1"/>
      <c r="N42" s="1"/>
    </row>
    <row r="43" spans="1:15" ht="14.25" x14ac:dyDescent="0.2">
      <c r="D43" s="1"/>
      <c r="E43" s="83"/>
      <c r="F43" s="83"/>
      <c r="G43" s="83"/>
      <c r="H43" s="83"/>
      <c r="I43" s="83"/>
      <c r="J43" s="83"/>
      <c r="K43" s="83"/>
      <c r="L43" s="1"/>
      <c r="M43" s="1"/>
      <c r="N43" s="1"/>
    </row>
    <row r="44" spans="1:15" ht="13.5" thickBot="1" x14ac:dyDescent="0.25">
      <c r="A44" s="4" t="s">
        <v>24</v>
      </c>
      <c r="C44" s="4" t="s">
        <v>25</v>
      </c>
      <c r="D44" s="1"/>
      <c r="E44" s="1"/>
      <c r="F44" s="1"/>
      <c r="G44" s="1"/>
      <c r="H44" s="1"/>
      <c r="I44" s="1"/>
      <c r="J44" s="1"/>
      <c r="K44" s="84" t="s">
        <v>15</v>
      </c>
      <c r="L44" s="85" t="str">
        <f>L9</f>
        <v>Maret 2024</v>
      </c>
      <c r="M44" s="1"/>
      <c r="N44" s="1"/>
    </row>
    <row r="45" spans="1:15" ht="13.5" thickTop="1" x14ac:dyDescent="0.2">
      <c r="A45" s="277" t="s">
        <v>0</v>
      </c>
      <c r="B45" s="263" t="s">
        <v>20</v>
      </c>
      <c r="C45" s="264"/>
      <c r="D45" s="314" t="s">
        <v>1</v>
      </c>
      <c r="E45" s="315"/>
      <c r="F45" s="258" t="s">
        <v>4</v>
      </c>
      <c r="G45" s="258" t="s">
        <v>5</v>
      </c>
      <c r="H45" s="258" t="s">
        <v>6</v>
      </c>
      <c r="I45" s="258" t="s">
        <v>17</v>
      </c>
      <c r="J45" s="261" t="s">
        <v>18</v>
      </c>
      <c r="K45" s="338"/>
      <c r="L45" s="314" t="s">
        <v>19</v>
      </c>
      <c r="M45" s="316"/>
      <c r="N45" s="317"/>
      <c r="O45" s="231"/>
    </row>
    <row r="46" spans="1:15" x14ac:dyDescent="0.2">
      <c r="A46" s="332"/>
      <c r="B46" s="265"/>
      <c r="C46" s="266"/>
      <c r="D46" s="269" t="s">
        <v>2</v>
      </c>
      <c r="E46" s="269" t="s">
        <v>3</v>
      </c>
      <c r="F46" s="285"/>
      <c r="G46" s="285"/>
      <c r="H46" s="285"/>
      <c r="I46" s="285"/>
      <c r="J46" s="269" t="s">
        <v>7</v>
      </c>
      <c r="K46" s="269" t="s">
        <v>8</v>
      </c>
      <c r="L46" s="269" t="s">
        <v>7</v>
      </c>
      <c r="M46" s="319" t="s">
        <v>8</v>
      </c>
      <c r="N46" s="320"/>
      <c r="O46" s="231"/>
    </row>
    <row r="47" spans="1:15" x14ac:dyDescent="0.2">
      <c r="A47" s="333"/>
      <c r="B47" s="267"/>
      <c r="C47" s="268"/>
      <c r="D47" s="270"/>
      <c r="E47" s="270"/>
      <c r="F47" s="270"/>
      <c r="G47" s="270"/>
      <c r="H47" s="270"/>
      <c r="I47" s="270"/>
      <c r="J47" s="270"/>
      <c r="K47" s="270"/>
      <c r="L47" s="270"/>
      <c r="M47" s="86" t="s">
        <v>9</v>
      </c>
      <c r="N47" s="87" t="s">
        <v>10</v>
      </c>
      <c r="O47" s="231"/>
    </row>
    <row r="48" spans="1:15" x14ac:dyDescent="0.2">
      <c r="A48" s="42">
        <v>1</v>
      </c>
      <c r="B48" s="305">
        <v>2</v>
      </c>
      <c r="C48" s="306"/>
      <c r="D48" s="43">
        <v>3</v>
      </c>
      <c r="E48" s="43">
        <v>4</v>
      </c>
      <c r="F48" s="43">
        <v>5</v>
      </c>
      <c r="G48" s="43">
        <v>6</v>
      </c>
      <c r="H48" s="43">
        <v>7</v>
      </c>
      <c r="I48" s="43">
        <v>8</v>
      </c>
      <c r="J48" s="43">
        <v>9</v>
      </c>
      <c r="K48" s="43">
        <v>10</v>
      </c>
      <c r="L48" s="43">
        <v>11</v>
      </c>
      <c r="M48" s="43">
        <v>12</v>
      </c>
      <c r="N48" s="44">
        <v>13</v>
      </c>
      <c r="O48" s="232"/>
    </row>
    <row r="49" spans="1:15" x14ac:dyDescent="0.2">
      <c r="A49" s="88"/>
      <c r="B49" s="89"/>
      <c r="C49" s="90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2"/>
    </row>
    <row r="50" spans="1:15" ht="12.75" customHeight="1" x14ac:dyDescent="0.2">
      <c r="A50" s="75">
        <v>1</v>
      </c>
      <c r="B50" s="1" t="s">
        <v>57</v>
      </c>
      <c r="C50" s="47"/>
      <c r="D50" s="48"/>
      <c r="E50" s="48" t="s">
        <v>31</v>
      </c>
      <c r="F50" s="76">
        <v>150000</v>
      </c>
      <c r="G50" s="77" t="s">
        <v>27</v>
      </c>
      <c r="H50" s="77"/>
      <c r="I50" s="57">
        <f>F50/F55*100</f>
        <v>6.25</v>
      </c>
      <c r="J50" s="57">
        <f>M50/F50*100</f>
        <v>0</v>
      </c>
      <c r="K50" s="57">
        <f>M50/F50*100</f>
        <v>0</v>
      </c>
      <c r="L50" s="57">
        <f>I50*J50/100</f>
        <v>0</v>
      </c>
      <c r="M50" s="57">
        <v>0</v>
      </c>
      <c r="N50" s="58">
        <f>I50*K50/100</f>
        <v>0</v>
      </c>
      <c r="O50" s="233"/>
    </row>
    <row r="51" spans="1:15" ht="12.75" customHeight="1" x14ac:dyDescent="0.2">
      <c r="A51" s="75"/>
      <c r="B51" s="307" t="s">
        <v>58</v>
      </c>
      <c r="C51" s="308"/>
      <c r="D51" s="48"/>
      <c r="E51" s="48"/>
      <c r="F51" s="76"/>
      <c r="G51" s="77"/>
      <c r="H51" s="77"/>
      <c r="I51" s="57"/>
      <c r="J51" s="57"/>
      <c r="K51" s="57"/>
      <c r="L51" s="57"/>
      <c r="M51" s="57"/>
      <c r="N51" s="58"/>
      <c r="O51" s="233"/>
    </row>
    <row r="52" spans="1:15" x14ac:dyDescent="0.2">
      <c r="A52" s="75">
        <v>2</v>
      </c>
      <c r="B52" s="1" t="s">
        <v>145</v>
      </c>
      <c r="C52" s="47"/>
      <c r="D52" s="48"/>
      <c r="E52" s="48"/>
      <c r="F52" s="76">
        <v>2250000</v>
      </c>
      <c r="G52" s="77" t="s">
        <v>27</v>
      </c>
      <c r="H52" s="77"/>
      <c r="I52" s="57">
        <f>F52/F55*100</f>
        <v>93.75</v>
      </c>
      <c r="J52" s="57">
        <f>M52/F52*100</f>
        <v>0</v>
      </c>
      <c r="K52" s="57">
        <f>M52/F52*100</f>
        <v>0</v>
      </c>
      <c r="L52" s="57">
        <f>I52*J52/100</f>
        <v>0</v>
      </c>
      <c r="M52" s="57">
        <v>0</v>
      </c>
      <c r="N52" s="58">
        <f>I52*K52/100</f>
        <v>0</v>
      </c>
      <c r="O52" s="233"/>
    </row>
    <row r="53" spans="1:15" x14ac:dyDescent="0.2">
      <c r="A53" s="93"/>
      <c r="B53" s="89"/>
      <c r="C53" s="90"/>
      <c r="D53" s="91"/>
      <c r="E53" s="91"/>
      <c r="F53" s="94"/>
      <c r="G53" s="95"/>
      <c r="H53" s="95"/>
      <c r="I53" s="94"/>
      <c r="J53" s="94"/>
      <c r="K53" s="94"/>
      <c r="L53" s="94"/>
      <c r="M53" s="94"/>
      <c r="N53" s="96"/>
      <c r="O53" s="233"/>
    </row>
    <row r="54" spans="1:15" x14ac:dyDescent="0.2">
      <c r="A54" s="93"/>
      <c r="B54" s="89"/>
      <c r="C54" s="97"/>
      <c r="D54" s="91"/>
      <c r="E54" s="91"/>
      <c r="F54" s="94"/>
      <c r="G54" s="95"/>
      <c r="H54" s="91"/>
      <c r="I54" s="94"/>
      <c r="J54" s="94"/>
      <c r="K54" s="94"/>
      <c r="L54" s="94"/>
      <c r="M54" s="94"/>
      <c r="N54" s="96"/>
      <c r="O54" s="233"/>
    </row>
    <row r="55" spans="1:15" ht="13.5" thickBot="1" x14ac:dyDescent="0.25">
      <c r="A55" s="309" t="s">
        <v>16</v>
      </c>
      <c r="B55" s="310"/>
      <c r="C55" s="310"/>
      <c r="D55" s="310"/>
      <c r="E55" s="311"/>
      <c r="F55" s="98">
        <f>SUM(F49:F54)</f>
        <v>2400000</v>
      </c>
      <c r="G55" s="99" t="s">
        <v>27</v>
      </c>
      <c r="H55" s="66"/>
      <c r="I55" s="67">
        <f>SUM(I49:I54)</f>
        <v>100</v>
      </c>
      <c r="J55" s="64"/>
      <c r="K55" s="68"/>
      <c r="L55" s="98">
        <f>SUM(L49:L54)</f>
        <v>0</v>
      </c>
      <c r="M55" s="98">
        <f>SUM(M49:M54)</f>
        <v>0</v>
      </c>
      <c r="N55" s="100">
        <f>SUM(N49:N54)</f>
        <v>0</v>
      </c>
      <c r="O55" s="234"/>
    </row>
    <row r="56" spans="1:15" ht="13.5" thickTop="1" x14ac:dyDescent="0.2">
      <c r="A56" s="101"/>
      <c r="B56" s="101"/>
      <c r="C56" s="101"/>
      <c r="D56" s="101"/>
      <c r="E56" s="101"/>
      <c r="F56" s="102"/>
      <c r="G56" s="101"/>
      <c r="H56" s="73"/>
      <c r="I56" s="103"/>
      <c r="J56" s="104"/>
      <c r="K56" s="104"/>
      <c r="L56" s="102"/>
      <c r="M56" s="102"/>
      <c r="N56" s="102"/>
      <c r="O56" s="234"/>
    </row>
    <row r="57" spans="1: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05" t="str">
        <f>L21</f>
        <v>Benteng Jampea, 31 Maret 2024</v>
      </c>
      <c r="M57" s="106"/>
      <c r="N57" s="1"/>
    </row>
    <row r="58" spans="1: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82" t="s">
        <v>28</v>
      </c>
      <c r="M59" s="1"/>
      <c r="N59" s="1"/>
    </row>
    <row r="60" spans="1: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82"/>
      <c r="M60" s="1"/>
      <c r="N60" s="1"/>
    </row>
    <row r="61" spans="1: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82"/>
      <c r="M61" s="1"/>
      <c r="N61" s="1"/>
    </row>
    <row r="62" spans="1: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74" t="s">
        <v>44</v>
      </c>
      <c r="M62" s="1"/>
      <c r="N62" s="1"/>
    </row>
    <row r="63" spans="1: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334" t="s">
        <v>46</v>
      </c>
      <c r="M63" s="334"/>
      <c r="N63" s="334"/>
      <c r="O63" s="235"/>
    </row>
    <row r="78" spans="1:14" ht="14.25" x14ac:dyDescent="0.2">
      <c r="A78" s="4" t="s">
        <v>26</v>
      </c>
      <c r="C78" s="4" t="s">
        <v>32</v>
      </c>
      <c r="D78" s="1"/>
      <c r="E78" s="83"/>
      <c r="F78" s="83"/>
      <c r="G78" s="83"/>
      <c r="H78" s="83"/>
      <c r="I78" s="83"/>
      <c r="J78" s="83"/>
      <c r="K78" s="83"/>
      <c r="L78" s="1"/>
      <c r="M78" s="1"/>
      <c r="N78" s="1"/>
    </row>
    <row r="79" spans="1:14" ht="14.25" x14ac:dyDescent="0.2">
      <c r="A79" s="4" t="s">
        <v>23</v>
      </c>
      <c r="C79" s="4" t="s">
        <v>53</v>
      </c>
      <c r="D79" s="1"/>
      <c r="E79" s="83"/>
      <c r="F79" s="83"/>
      <c r="G79" s="83"/>
      <c r="H79" s="83"/>
      <c r="I79" s="83"/>
      <c r="J79" s="83"/>
      <c r="K79" s="83"/>
      <c r="L79" s="1"/>
      <c r="M79" s="1"/>
      <c r="N79" s="1"/>
    </row>
    <row r="80" spans="1:14" ht="14.25" x14ac:dyDescent="0.2">
      <c r="A80" s="4" t="s">
        <v>52</v>
      </c>
      <c r="C80" s="4" t="s">
        <v>60</v>
      </c>
      <c r="D80" s="1"/>
      <c r="E80" s="83"/>
      <c r="F80" s="83"/>
      <c r="G80" s="83"/>
      <c r="H80" s="83"/>
      <c r="I80" s="83"/>
      <c r="J80" s="83"/>
      <c r="K80" s="83"/>
      <c r="L80" s="1"/>
      <c r="M80" s="1"/>
      <c r="N80" s="1"/>
    </row>
    <row r="81" spans="1:15" ht="14.25" x14ac:dyDescent="0.2">
      <c r="D81" s="1"/>
      <c r="E81" s="83"/>
      <c r="F81" s="83"/>
      <c r="G81" s="83"/>
      <c r="H81" s="83"/>
      <c r="I81" s="83"/>
      <c r="J81" s="83"/>
      <c r="K81" s="83"/>
      <c r="L81" s="1"/>
      <c r="M81" s="1"/>
      <c r="N81" s="1"/>
    </row>
    <row r="82" spans="1:15" ht="13.5" thickBot="1" x14ac:dyDescent="0.25">
      <c r="A82" s="4" t="s">
        <v>24</v>
      </c>
      <c r="C82" s="4" t="s">
        <v>25</v>
      </c>
      <c r="D82" s="1"/>
      <c r="E82" s="1"/>
      <c r="F82" s="1"/>
      <c r="G82" s="1"/>
      <c r="H82" s="1"/>
      <c r="I82" s="1"/>
      <c r="J82" s="1"/>
      <c r="K82" s="84" t="s">
        <v>15</v>
      </c>
      <c r="L82" s="85" t="str">
        <f>L44</f>
        <v>Maret 2024</v>
      </c>
      <c r="M82" s="1"/>
      <c r="N82" s="1"/>
    </row>
    <row r="83" spans="1:15" ht="13.5" thickTop="1" x14ac:dyDescent="0.2">
      <c r="A83" s="277" t="s">
        <v>0</v>
      </c>
      <c r="B83" s="263" t="s">
        <v>20</v>
      </c>
      <c r="C83" s="264"/>
      <c r="D83" s="314" t="s">
        <v>1</v>
      </c>
      <c r="E83" s="315"/>
      <c r="F83" s="258" t="s">
        <v>4</v>
      </c>
      <c r="G83" s="258" t="s">
        <v>5</v>
      </c>
      <c r="H83" s="258" t="s">
        <v>6</v>
      </c>
      <c r="I83" s="258" t="s">
        <v>17</v>
      </c>
      <c r="J83" s="261" t="s">
        <v>18</v>
      </c>
      <c r="K83" s="322"/>
      <c r="L83" s="314" t="s">
        <v>19</v>
      </c>
      <c r="M83" s="316"/>
      <c r="N83" s="317"/>
      <c r="O83" s="231"/>
    </row>
    <row r="84" spans="1:15" x14ac:dyDescent="0.2">
      <c r="A84" s="312"/>
      <c r="B84" s="265"/>
      <c r="C84" s="266"/>
      <c r="D84" s="285" t="s">
        <v>2</v>
      </c>
      <c r="E84" s="285" t="s">
        <v>3</v>
      </c>
      <c r="F84" s="321"/>
      <c r="G84" s="285"/>
      <c r="H84" s="285"/>
      <c r="I84" s="280"/>
      <c r="J84" s="285" t="s">
        <v>7</v>
      </c>
      <c r="K84" s="285" t="s">
        <v>8</v>
      </c>
      <c r="L84" s="269" t="s">
        <v>7</v>
      </c>
      <c r="M84" s="319" t="s">
        <v>8</v>
      </c>
      <c r="N84" s="320"/>
      <c r="O84" s="231"/>
    </row>
    <row r="85" spans="1:15" x14ac:dyDescent="0.2">
      <c r="A85" s="313"/>
      <c r="B85" s="267"/>
      <c r="C85" s="268"/>
      <c r="D85" s="270"/>
      <c r="E85" s="270"/>
      <c r="F85" s="318"/>
      <c r="G85" s="270"/>
      <c r="H85" s="270"/>
      <c r="I85" s="281"/>
      <c r="J85" s="318"/>
      <c r="K85" s="318"/>
      <c r="L85" s="270"/>
      <c r="M85" s="86" t="s">
        <v>9</v>
      </c>
      <c r="N85" s="87" t="s">
        <v>10</v>
      </c>
      <c r="O85" s="231"/>
    </row>
    <row r="86" spans="1:15" x14ac:dyDescent="0.2">
      <c r="A86" s="42">
        <v>1</v>
      </c>
      <c r="B86" s="305">
        <v>2</v>
      </c>
      <c r="C86" s="306"/>
      <c r="D86" s="43">
        <v>3</v>
      </c>
      <c r="E86" s="43">
        <v>4</v>
      </c>
      <c r="F86" s="43">
        <v>5</v>
      </c>
      <c r="G86" s="43">
        <v>6</v>
      </c>
      <c r="H86" s="43">
        <v>7</v>
      </c>
      <c r="I86" s="43">
        <v>8</v>
      </c>
      <c r="J86" s="43">
        <v>9</v>
      </c>
      <c r="K86" s="43">
        <v>10</v>
      </c>
      <c r="L86" s="43">
        <v>11</v>
      </c>
      <c r="M86" s="43">
        <v>12</v>
      </c>
      <c r="N86" s="44">
        <v>13</v>
      </c>
      <c r="O86" s="232"/>
    </row>
    <row r="87" spans="1:15" x14ac:dyDescent="0.2">
      <c r="A87" s="88"/>
      <c r="B87" s="89"/>
      <c r="C87" s="90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2"/>
    </row>
    <row r="88" spans="1:15" x14ac:dyDescent="0.2">
      <c r="A88" s="75">
        <v>1</v>
      </c>
      <c r="B88" s="1" t="s">
        <v>57</v>
      </c>
      <c r="C88" s="47"/>
      <c r="D88" s="48"/>
      <c r="E88" s="48" t="s">
        <v>31</v>
      </c>
      <c r="F88" s="76">
        <v>334400</v>
      </c>
      <c r="G88" s="77" t="s">
        <v>27</v>
      </c>
      <c r="H88" s="77"/>
      <c r="I88" s="57">
        <f>F88/F93*100</f>
        <v>12.939173502553784</v>
      </c>
      <c r="J88" s="57">
        <f>M88/F88*100</f>
        <v>0</v>
      </c>
      <c r="K88" s="57">
        <f>M88/F88*100</f>
        <v>0</v>
      </c>
      <c r="L88" s="57">
        <f>I88*J88/100</f>
        <v>0</v>
      </c>
      <c r="M88" s="76">
        <v>0</v>
      </c>
      <c r="N88" s="58">
        <f>I88*K88/100</f>
        <v>0</v>
      </c>
      <c r="O88" s="233"/>
    </row>
    <row r="89" spans="1:15" ht="12.75" customHeight="1" x14ac:dyDescent="0.2">
      <c r="A89" s="75"/>
      <c r="B89" s="307" t="s">
        <v>58</v>
      </c>
      <c r="C89" s="308"/>
      <c r="D89" s="48"/>
      <c r="E89" s="48"/>
      <c r="F89" s="76"/>
      <c r="G89" s="77"/>
      <c r="H89" s="77"/>
      <c r="I89" s="57"/>
      <c r="J89" s="57"/>
      <c r="K89" s="57"/>
      <c r="L89" s="57"/>
      <c r="M89" s="76"/>
      <c r="N89" s="58"/>
      <c r="O89" s="233"/>
    </row>
    <row r="90" spans="1:15" x14ac:dyDescent="0.2">
      <c r="A90" s="75">
        <v>2</v>
      </c>
      <c r="B90" s="1" t="s">
        <v>145</v>
      </c>
      <c r="C90" s="47"/>
      <c r="D90" s="48"/>
      <c r="E90" s="48"/>
      <c r="F90" s="76">
        <v>2250000</v>
      </c>
      <c r="G90" s="77" t="s">
        <v>27</v>
      </c>
      <c r="H90" s="77"/>
      <c r="I90" s="57">
        <f>F90/F93*100</f>
        <v>87.060826497446214</v>
      </c>
      <c r="J90" s="57">
        <f>M90/F90*100</f>
        <v>100</v>
      </c>
      <c r="K90" s="57">
        <f>M90/F90*100</f>
        <v>100</v>
      </c>
      <c r="L90" s="57">
        <f>I90*J90/100</f>
        <v>87.060826497446214</v>
      </c>
      <c r="M90" s="76">
        <v>2250000</v>
      </c>
      <c r="N90" s="58">
        <f>I90*K90/100</f>
        <v>87.060826497446214</v>
      </c>
      <c r="O90" s="233"/>
    </row>
    <row r="91" spans="1:15" ht="12.75" customHeight="1" x14ac:dyDescent="0.2">
      <c r="A91" s="93"/>
      <c r="B91" s="89"/>
      <c r="C91" s="90"/>
      <c r="D91" s="48"/>
      <c r="E91" s="48"/>
      <c r="F91" s="76"/>
      <c r="G91" s="77"/>
      <c r="H91" s="77"/>
      <c r="I91" s="57"/>
      <c r="J91" s="57"/>
      <c r="K91" s="57"/>
      <c r="L91" s="57"/>
      <c r="M91" s="76"/>
      <c r="N91" s="58"/>
      <c r="O91" s="233"/>
    </row>
    <row r="92" spans="1:15" x14ac:dyDescent="0.2">
      <c r="A92" s="88"/>
      <c r="B92" s="89"/>
      <c r="C92" s="97"/>
      <c r="D92" s="91"/>
      <c r="E92" s="91"/>
      <c r="F92" s="94"/>
      <c r="G92" s="95"/>
      <c r="H92" s="91"/>
      <c r="I92" s="94"/>
      <c r="J92" s="94"/>
      <c r="K92" s="94"/>
      <c r="L92" s="94"/>
      <c r="M92" s="94"/>
      <c r="N92" s="96"/>
      <c r="O92" s="233"/>
    </row>
    <row r="93" spans="1:15" ht="13.5" thickBot="1" x14ac:dyDescent="0.25">
      <c r="A93" s="309" t="s">
        <v>16</v>
      </c>
      <c r="B93" s="310"/>
      <c r="C93" s="310"/>
      <c r="D93" s="310"/>
      <c r="E93" s="311"/>
      <c r="F93" s="98">
        <f>SUM(F87:F92)</f>
        <v>2584400</v>
      </c>
      <c r="G93" s="99" t="s">
        <v>27</v>
      </c>
      <c r="H93" s="66"/>
      <c r="I93" s="67">
        <f>SUM(I87:I92)</f>
        <v>100</v>
      </c>
      <c r="J93" s="64"/>
      <c r="K93" s="68"/>
      <c r="L93" s="98">
        <f>SUM(L87:L92)</f>
        <v>87.060826497446214</v>
      </c>
      <c r="M93" s="98">
        <f>SUM(M87:M92)</f>
        <v>2250000</v>
      </c>
      <c r="N93" s="100">
        <f>SUM(N87:N92)</f>
        <v>87.060826497446214</v>
      </c>
      <c r="O93" s="234"/>
    </row>
    <row r="94" spans="1:15" ht="13.5" thickTop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05" t="str">
        <f>L57</f>
        <v>Benteng Jampea, 31 Maret 2024</v>
      </c>
      <c r="M95" s="106"/>
      <c r="N95" s="1"/>
    </row>
    <row r="96" spans="1:1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82" t="s">
        <v>28</v>
      </c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82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82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07" t="s">
        <v>44</v>
      </c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08" t="s">
        <v>47</v>
      </c>
      <c r="M101" s="1"/>
      <c r="N101" s="1"/>
    </row>
    <row r="116" spans="1:15" ht="14.25" x14ac:dyDescent="0.2">
      <c r="A116" s="4" t="s">
        <v>26</v>
      </c>
      <c r="C116" s="4" t="s">
        <v>32</v>
      </c>
      <c r="D116" s="1"/>
      <c r="E116" s="83"/>
      <c r="F116" s="83"/>
      <c r="G116" s="83"/>
      <c r="H116" s="83"/>
      <c r="I116" s="83"/>
      <c r="J116" s="83"/>
      <c r="K116" s="83"/>
      <c r="L116" s="1"/>
      <c r="M116" s="1"/>
      <c r="N116" s="1"/>
    </row>
    <row r="117" spans="1:15" ht="14.25" x14ac:dyDescent="0.2">
      <c r="A117" s="4" t="s">
        <v>23</v>
      </c>
      <c r="C117" s="4" t="s">
        <v>53</v>
      </c>
      <c r="D117" s="1"/>
      <c r="E117" s="83"/>
      <c r="F117" s="83"/>
      <c r="G117" s="83"/>
      <c r="H117" s="83"/>
      <c r="I117" s="83"/>
      <c r="J117" s="83"/>
      <c r="K117" s="83"/>
      <c r="L117" s="1"/>
      <c r="M117" s="1"/>
      <c r="N117" s="1"/>
    </row>
    <row r="118" spans="1:15" ht="14.25" x14ac:dyDescent="0.2">
      <c r="A118" s="4" t="s">
        <v>52</v>
      </c>
      <c r="C118" s="4" t="s">
        <v>61</v>
      </c>
      <c r="D118" s="1"/>
      <c r="E118" s="83"/>
      <c r="F118" s="83"/>
      <c r="G118" s="83"/>
      <c r="H118" s="83"/>
      <c r="I118" s="83"/>
      <c r="J118" s="83"/>
      <c r="K118" s="83"/>
      <c r="L118" s="1"/>
      <c r="M118" s="1"/>
      <c r="N118" s="1"/>
    </row>
    <row r="119" spans="1:15" ht="14.25" x14ac:dyDescent="0.2">
      <c r="D119" s="1"/>
      <c r="E119" s="83"/>
      <c r="F119" s="83"/>
      <c r="G119" s="83"/>
      <c r="H119" s="83"/>
      <c r="I119" s="83"/>
      <c r="J119" s="83"/>
      <c r="K119" s="83"/>
      <c r="L119" s="1"/>
      <c r="M119" s="1"/>
      <c r="N119" s="1"/>
    </row>
    <row r="120" spans="1:15" ht="13.5" thickBot="1" x14ac:dyDescent="0.25">
      <c r="A120" s="4" t="s">
        <v>24</v>
      </c>
      <c r="C120" s="4" t="s">
        <v>25</v>
      </c>
      <c r="D120" s="1"/>
      <c r="E120" s="1"/>
      <c r="F120" s="1"/>
      <c r="G120" s="1"/>
      <c r="H120" s="1"/>
      <c r="I120" s="1"/>
      <c r="J120" s="1"/>
      <c r="K120" s="84" t="s">
        <v>15</v>
      </c>
      <c r="L120" s="85" t="str">
        <f>L82</f>
        <v>Maret 2024</v>
      </c>
      <c r="M120" s="1"/>
      <c r="N120" s="1"/>
    </row>
    <row r="121" spans="1:15" ht="13.5" thickTop="1" x14ac:dyDescent="0.2">
      <c r="A121" s="277" t="s">
        <v>0</v>
      </c>
      <c r="B121" s="263" t="s">
        <v>20</v>
      </c>
      <c r="C121" s="264"/>
      <c r="D121" s="314" t="s">
        <v>1</v>
      </c>
      <c r="E121" s="315"/>
      <c r="F121" s="258" t="s">
        <v>4</v>
      </c>
      <c r="G121" s="258" t="s">
        <v>5</v>
      </c>
      <c r="H121" s="258" t="s">
        <v>6</v>
      </c>
      <c r="I121" s="258" t="s">
        <v>17</v>
      </c>
      <c r="J121" s="261" t="s">
        <v>18</v>
      </c>
      <c r="K121" s="322"/>
      <c r="L121" s="314" t="s">
        <v>19</v>
      </c>
      <c r="M121" s="316"/>
      <c r="N121" s="317"/>
      <c r="O121" s="231"/>
    </row>
    <row r="122" spans="1:15" x14ac:dyDescent="0.2">
      <c r="A122" s="312"/>
      <c r="B122" s="265"/>
      <c r="C122" s="266"/>
      <c r="D122" s="285" t="s">
        <v>2</v>
      </c>
      <c r="E122" s="285" t="s">
        <v>3</v>
      </c>
      <c r="F122" s="321"/>
      <c r="G122" s="285"/>
      <c r="H122" s="285"/>
      <c r="I122" s="280"/>
      <c r="J122" s="285" t="s">
        <v>7</v>
      </c>
      <c r="K122" s="285" t="s">
        <v>8</v>
      </c>
      <c r="L122" s="269" t="s">
        <v>7</v>
      </c>
      <c r="M122" s="319" t="s">
        <v>8</v>
      </c>
      <c r="N122" s="320"/>
      <c r="O122" s="231"/>
    </row>
    <row r="123" spans="1:15" x14ac:dyDescent="0.2">
      <c r="A123" s="313"/>
      <c r="B123" s="267"/>
      <c r="C123" s="268"/>
      <c r="D123" s="270"/>
      <c r="E123" s="270"/>
      <c r="F123" s="318"/>
      <c r="G123" s="270"/>
      <c r="H123" s="270"/>
      <c r="I123" s="281"/>
      <c r="J123" s="318"/>
      <c r="K123" s="318"/>
      <c r="L123" s="270"/>
      <c r="M123" s="86" t="s">
        <v>9</v>
      </c>
      <c r="N123" s="87" t="s">
        <v>10</v>
      </c>
      <c r="O123" s="231"/>
    </row>
    <row r="124" spans="1:15" x14ac:dyDescent="0.2">
      <c r="A124" s="42">
        <v>1</v>
      </c>
      <c r="B124" s="305">
        <v>2</v>
      </c>
      <c r="C124" s="306"/>
      <c r="D124" s="43">
        <v>3</v>
      </c>
      <c r="E124" s="43">
        <v>4</v>
      </c>
      <c r="F124" s="43">
        <v>5</v>
      </c>
      <c r="G124" s="43">
        <v>6</v>
      </c>
      <c r="H124" s="43">
        <v>7</v>
      </c>
      <c r="I124" s="43">
        <v>8</v>
      </c>
      <c r="J124" s="43">
        <v>9</v>
      </c>
      <c r="K124" s="43">
        <v>10</v>
      </c>
      <c r="L124" s="43">
        <v>11</v>
      </c>
      <c r="M124" s="43">
        <v>12</v>
      </c>
      <c r="N124" s="44">
        <v>13</v>
      </c>
      <c r="O124" s="232"/>
    </row>
    <row r="125" spans="1:15" x14ac:dyDescent="0.2">
      <c r="A125" s="88"/>
      <c r="B125" s="89"/>
      <c r="C125" s="90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2"/>
    </row>
    <row r="126" spans="1:15" x14ac:dyDescent="0.2">
      <c r="A126" s="75">
        <v>1</v>
      </c>
      <c r="B126" s="1" t="s">
        <v>57</v>
      </c>
      <c r="C126" s="47"/>
      <c r="D126" s="217"/>
      <c r="E126" s="217" t="s">
        <v>31</v>
      </c>
      <c r="F126" s="76">
        <v>334400</v>
      </c>
      <c r="G126" s="77" t="s">
        <v>27</v>
      </c>
      <c r="H126" s="77"/>
      <c r="I126" s="57">
        <f>F126/F131*100</f>
        <v>12.939173502553784</v>
      </c>
      <c r="J126" s="57">
        <f>M126/F126*100</f>
        <v>0</v>
      </c>
      <c r="K126" s="57">
        <f>M126/F126*100</f>
        <v>0</v>
      </c>
      <c r="L126" s="57">
        <f>I126*J126/100</f>
        <v>0</v>
      </c>
      <c r="M126" s="76">
        <v>0</v>
      </c>
      <c r="N126" s="58">
        <f>I126*K126/100</f>
        <v>0</v>
      </c>
      <c r="O126" s="233"/>
    </row>
    <row r="127" spans="1:15" ht="12.75" customHeight="1" x14ac:dyDescent="0.2">
      <c r="A127" s="75"/>
      <c r="B127" s="307" t="s">
        <v>58</v>
      </c>
      <c r="C127" s="308"/>
      <c r="D127" s="217"/>
      <c r="E127" s="217"/>
      <c r="F127" s="76"/>
      <c r="G127" s="77"/>
      <c r="H127" s="77"/>
      <c r="I127" s="57"/>
      <c r="J127" s="57"/>
      <c r="K127" s="57"/>
      <c r="L127" s="57"/>
      <c r="M127" s="76"/>
      <c r="N127" s="58"/>
      <c r="O127" s="233"/>
    </row>
    <row r="128" spans="1:15" x14ac:dyDescent="0.2">
      <c r="A128" s="75">
        <v>2</v>
      </c>
      <c r="B128" s="1" t="s">
        <v>145</v>
      </c>
      <c r="C128" s="47"/>
      <c r="D128" s="217"/>
      <c r="E128" s="217"/>
      <c r="F128" s="76">
        <v>2250000</v>
      </c>
      <c r="G128" s="77" t="s">
        <v>27</v>
      </c>
      <c r="H128" s="77"/>
      <c r="I128" s="57">
        <f>F128/F131*100</f>
        <v>87.060826497446214</v>
      </c>
      <c r="J128" s="57">
        <f>M128/F128*100</f>
        <v>0</v>
      </c>
      <c r="K128" s="57">
        <f>M128/F128*100</f>
        <v>0</v>
      </c>
      <c r="L128" s="57">
        <f>I128*J128/100</f>
        <v>0</v>
      </c>
      <c r="M128" s="76">
        <v>0</v>
      </c>
      <c r="N128" s="58">
        <f>I128*K128/100</f>
        <v>0</v>
      </c>
      <c r="O128" s="233"/>
    </row>
    <row r="129" spans="1:15" ht="12.75" customHeight="1" x14ac:dyDescent="0.2">
      <c r="A129" s="93"/>
      <c r="B129" s="89"/>
      <c r="C129" s="90"/>
      <c r="D129" s="217"/>
      <c r="E129" s="217"/>
      <c r="F129" s="76"/>
      <c r="G129" s="77"/>
      <c r="H129" s="77"/>
      <c r="I129" s="57"/>
      <c r="J129" s="57"/>
      <c r="K129" s="57"/>
      <c r="L129" s="57"/>
      <c r="M129" s="76"/>
      <c r="N129" s="58"/>
      <c r="O129" s="233"/>
    </row>
    <row r="130" spans="1:15" x14ac:dyDescent="0.2">
      <c r="A130" s="88"/>
      <c r="B130" s="89"/>
      <c r="C130" s="97"/>
      <c r="D130" s="91"/>
      <c r="E130" s="91"/>
      <c r="F130" s="94"/>
      <c r="G130" s="95"/>
      <c r="H130" s="91"/>
      <c r="I130" s="94"/>
      <c r="J130" s="94"/>
      <c r="K130" s="94"/>
      <c r="L130" s="94"/>
      <c r="M130" s="94"/>
      <c r="N130" s="96"/>
      <c r="O130" s="233"/>
    </row>
    <row r="131" spans="1:15" ht="13.5" thickBot="1" x14ac:dyDescent="0.25">
      <c r="A131" s="309" t="s">
        <v>16</v>
      </c>
      <c r="B131" s="310"/>
      <c r="C131" s="310"/>
      <c r="D131" s="310"/>
      <c r="E131" s="311"/>
      <c r="F131" s="98">
        <f>SUM(F125:F130)</f>
        <v>2584400</v>
      </c>
      <c r="G131" s="99" t="s">
        <v>27</v>
      </c>
      <c r="H131" s="66"/>
      <c r="I131" s="67">
        <f>SUM(I125:I130)</f>
        <v>100</v>
      </c>
      <c r="J131" s="64"/>
      <c r="K131" s="68"/>
      <c r="L131" s="98">
        <f>SUM(L125:L130)</f>
        <v>0</v>
      </c>
      <c r="M131" s="98">
        <f>SUM(M125:M130)</f>
        <v>0</v>
      </c>
      <c r="N131" s="100">
        <f>SUM(N125:N130)</f>
        <v>0</v>
      </c>
      <c r="O131" s="234"/>
    </row>
    <row r="132" spans="1:15" ht="13.5" thickTop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05" t="str">
        <f>L95</f>
        <v>Benteng Jampea, 31 Maret 2024</v>
      </c>
      <c r="M133" s="106"/>
      <c r="N133" s="1"/>
    </row>
    <row r="134" spans="1:1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82" t="s">
        <v>28</v>
      </c>
      <c r="M135" s="1"/>
      <c r="N135" s="1"/>
    </row>
    <row r="136" spans="1:1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82"/>
      <c r="M136" s="1"/>
      <c r="N136" s="1"/>
    </row>
    <row r="137" spans="1:1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82"/>
      <c r="M137" s="1"/>
      <c r="N137" s="1"/>
    </row>
    <row r="138" spans="1:1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07" t="s">
        <v>44</v>
      </c>
      <c r="M138" s="1"/>
      <c r="N138" s="1"/>
    </row>
    <row r="139" spans="1:1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08" t="s">
        <v>47</v>
      </c>
      <c r="M139" s="1"/>
      <c r="N139" s="1"/>
    </row>
    <row r="154" spans="1:15" ht="14.25" x14ac:dyDescent="0.2">
      <c r="A154" s="4" t="s">
        <v>26</v>
      </c>
      <c r="C154" s="4" t="s">
        <v>32</v>
      </c>
      <c r="E154" s="37"/>
      <c r="F154" s="37"/>
      <c r="G154" s="37"/>
      <c r="H154" s="37"/>
      <c r="I154" s="37"/>
      <c r="J154" s="37"/>
      <c r="K154" s="37"/>
    </row>
    <row r="155" spans="1:15" ht="14.25" x14ac:dyDescent="0.2">
      <c r="A155" s="4" t="s">
        <v>23</v>
      </c>
      <c r="C155" s="4" t="s">
        <v>62</v>
      </c>
      <c r="E155" s="37"/>
      <c r="F155" s="37"/>
      <c r="G155" s="37"/>
      <c r="H155" s="37"/>
      <c r="I155" s="37"/>
      <c r="J155" s="37"/>
      <c r="K155" s="37"/>
    </row>
    <row r="156" spans="1:15" ht="14.25" x14ac:dyDescent="0.2">
      <c r="A156" s="4" t="s">
        <v>63</v>
      </c>
      <c r="C156" s="4" t="s">
        <v>73</v>
      </c>
      <c r="E156" s="37"/>
      <c r="F156" s="37"/>
      <c r="G156" s="37"/>
      <c r="H156" s="37"/>
      <c r="I156" s="37"/>
      <c r="J156" s="37"/>
      <c r="K156" s="37"/>
    </row>
    <row r="157" spans="1:15" ht="14.25" x14ac:dyDescent="0.2">
      <c r="E157" s="37"/>
      <c r="F157" s="37"/>
      <c r="G157" s="37"/>
      <c r="H157" s="37"/>
      <c r="I157" s="37"/>
      <c r="J157" s="37"/>
      <c r="K157" s="37"/>
    </row>
    <row r="158" spans="1:15" ht="13.5" thickBot="1" x14ac:dyDescent="0.25">
      <c r="A158" s="4" t="s">
        <v>24</v>
      </c>
      <c r="C158" s="4" t="s">
        <v>50</v>
      </c>
      <c r="K158" s="38" t="s">
        <v>15</v>
      </c>
      <c r="L158" s="39" t="str">
        <f>L196</f>
        <v>Maret 2024</v>
      </c>
    </row>
    <row r="159" spans="1:15" ht="13.5" thickTop="1" x14ac:dyDescent="0.2">
      <c r="A159" s="329" t="s">
        <v>0</v>
      </c>
      <c r="B159" s="323" t="s">
        <v>20</v>
      </c>
      <c r="C159" s="324"/>
      <c r="D159" s="298" t="s">
        <v>1</v>
      </c>
      <c r="E159" s="337"/>
      <c r="F159" s="290" t="s">
        <v>4</v>
      </c>
      <c r="G159" s="290" t="s">
        <v>5</v>
      </c>
      <c r="H159" s="290" t="s">
        <v>6</v>
      </c>
      <c r="I159" s="290" t="s">
        <v>17</v>
      </c>
      <c r="J159" s="335" t="s">
        <v>18</v>
      </c>
      <c r="K159" s="336"/>
      <c r="L159" s="298" t="s">
        <v>19</v>
      </c>
      <c r="M159" s="299"/>
      <c r="N159" s="300"/>
      <c r="O159" s="231"/>
    </row>
    <row r="160" spans="1:15" x14ac:dyDescent="0.2">
      <c r="A160" s="330"/>
      <c r="B160" s="325"/>
      <c r="C160" s="326"/>
      <c r="D160" s="302" t="s">
        <v>2</v>
      </c>
      <c r="E160" s="302" t="s">
        <v>3</v>
      </c>
      <c r="F160" s="291"/>
      <c r="G160" s="291"/>
      <c r="H160" s="291"/>
      <c r="I160" s="291"/>
      <c r="J160" s="302" t="s">
        <v>7</v>
      </c>
      <c r="K160" s="302" t="s">
        <v>8</v>
      </c>
      <c r="L160" s="302" t="s">
        <v>7</v>
      </c>
      <c r="M160" s="303" t="s">
        <v>8</v>
      </c>
      <c r="N160" s="304"/>
      <c r="O160" s="231"/>
    </row>
    <row r="161" spans="1:25" x14ac:dyDescent="0.2">
      <c r="A161" s="331"/>
      <c r="B161" s="327"/>
      <c r="C161" s="328"/>
      <c r="D161" s="292"/>
      <c r="E161" s="292"/>
      <c r="F161" s="292"/>
      <c r="G161" s="292"/>
      <c r="H161" s="292"/>
      <c r="I161" s="292"/>
      <c r="J161" s="292"/>
      <c r="K161" s="292"/>
      <c r="L161" s="292"/>
      <c r="M161" s="40" t="s">
        <v>9</v>
      </c>
      <c r="N161" s="41" t="s">
        <v>10</v>
      </c>
      <c r="O161" s="231"/>
    </row>
    <row r="162" spans="1:25" x14ac:dyDescent="0.2">
      <c r="A162" s="42">
        <v>1</v>
      </c>
      <c r="B162" s="305">
        <v>2</v>
      </c>
      <c r="C162" s="306"/>
      <c r="D162" s="43">
        <v>3</v>
      </c>
      <c r="E162" s="43">
        <v>4</v>
      </c>
      <c r="F162" s="43">
        <v>5</v>
      </c>
      <c r="G162" s="43">
        <v>6</v>
      </c>
      <c r="H162" s="43">
        <v>7</v>
      </c>
      <c r="I162" s="43">
        <v>8</v>
      </c>
      <c r="J162" s="43">
        <v>9</v>
      </c>
      <c r="K162" s="43">
        <v>10</v>
      </c>
      <c r="L162" s="43">
        <v>11</v>
      </c>
      <c r="M162" s="43">
        <v>12</v>
      </c>
      <c r="N162" s="44">
        <v>13</v>
      </c>
      <c r="O162" s="232"/>
    </row>
    <row r="163" spans="1:25" x14ac:dyDescent="0.2">
      <c r="A163" s="45"/>
      <c r="B163" s="46"/>
      <c r="C163" s="47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9"/>
    </row>
    <row r="164" spans="1:25" x14ac:dyDescent="0.2">
      <c r="A164" s="50">
        <v>1</v>
      </c>
      <c r="B164" s="1" t="s">
        <v>64</v>
      </c>
      <c r="C164" s="51"/>
      <c r="D164" s="52"/>
      <c r="E164" s="52" t="s">
        <v>31</v>
      </c>
      <c r="F164" s="223">
        <v>830000000</v>
      </c>
      <c r="G164" s="53" t="s">
        <v>27</v>
      </c>
      <c r="H164" s="53"/>
      <c r="I164" s="54">
        <f>F164/F179*100</f>
        <v>52.633508063897324</v>
      </c>
      <c r="J164" s="54">
        <f t="shared" ref="J164:J174" si="0">M164/F164*100</f>
        <v>29.499590361445783</v>
      </c>
      <c r="K164" s="54">
        <f t="shared" ref="K164:K174" si="1">M164/F164*100</f>
        <v>29.499590361445783</v>
      </c>
      <c r="L164" s="54">
        <f t="shared" ref="L164:L174" si="2">I164*J164/100</f>
        <v>15.526669271708245</v>
      </c>
      <c r="M164" s="220">
        <v>244846600</v>
      </c>
      <c r="N164" s="55">
        <f t="shared" ref="N164:N174" si="3">I164*K164/100</f>
        <v>15.526669271708245</v>
      </c>
      <c r="O164" s="369"/>
      <c r="P164" s="370">
        <v>53579200</v>
      </c>
      <c r="Q164" s="371">
        <v>57793800</v>
      </c>
      <c r="R164" s="381">
        <f>P164+Q164</f>
        <v>111373000</v>
      </c>
      <c r="S164" s="382">
        <v>62416400</v>
      </c>
      <c r="T164" s="382">
        <v>8640800</v>
      </c>
      <c r="U164" s="382">
        <v>62416400</v>
      </c>
      <c r="V164" s="25"/>
      <c r="W164" s="381">
        <f>SUM(R164:V164)</f>
        <v>244846600</v>
      </c>
    </row>
    <row r="165" spans="1:25" x14ac:dyDescent="0.2">
      <c r="A165" s="50">
        <v>2</v>
      </c>
      <c r="B165" s="1" t="s">
        <v>65</v>
      </c>
      <c r="C165" s="51"/>
      <c r="D165" s="52"/>
      <c r="E165" s="52"/>
      <c r="F165" s="224">
        <v>85000000</v>
      </c>
      <c r="G165" s="53" t="s">
        <v>27</v>
      </c>
      <c r="H165" s="53"/>
      <c r="I165" s="54">
        <f>F165/F179*100</f>
        <v>5.3901785366641848</v>
      </c>
      <c r="J165" s="54">
        <f t="shared" si="0"/>
        <v>27.25930117647059</v>
      </c>
      <c r="K165" s="54">
        <f t="shared" si="1"/>
        <v>27.25930117647059</v>
      </c>
      <c r="L165" s="54">
        <f t="shared" si="2"/>
        <v>1.4693250012587655</v>
      </c>
      <c r="M165" s="221">
        <v>23170406</v>
      </c>
      <c r="N165" s="55">
        <f t="shared" si="3"/>
        <v>1.4693250012587655</v>
      </c>
      <c r="O165" s="369"/>
      <c r="P165" s="374">
        <v>5271802</v>
      </c>
      <c r="Q165" s="371">
        <v>5394204</v>
      </c>
      <c r="R165" s="381">
        <f t="shared" ref="R165:R178" si="4">P165+Q165</f>
        <v>10666006</v>
      </c>
      <c r="S165" s="382">
        <v>5825652</v>
      </c>
      <c r="T165" s="382">
        <v>853096</v>
      </c>
      <c r="U165" s="382">
        <v>5825652</v>
      </c>
      <c r="V165" s="25"/>
      <c r="W165" s="381">
        <f t="shared" ref="W165:W177" si="5">SUM(R165:V165)</f>
        <v>23170406</v>
      </c>
    </row>
    <row r="166" spans="1:25" x14ac:dyDescent="0.2">
      <c r="A166" s="50">
        <v>3</v>
      </c>
      <c r="B166" s="1" t="s">
        <v>66</v>
      </c>
      <c r="C166" s="47"/>
      <c r="D166" s="52"/>
      <c r="E166" s="52"/>
      <c r="F166" s="224">
        <v>80000000</v>
      </c>
      <c r="G166" s="53" t="s">
        <v>27</v>
      </c>
      <c r="H166" s="52"/>
      <c r="I166" s="54">
        <f>F166/F179*100</f>
        <v>5.073109210978056</v>
      </c>
      <c r="J166" s="54">
        <f t="shared" si="0"/>
        <v>25.674999999999997</v>
      </c>
      <c r="K166" s="54">
        <f t="shared" si="1"/>
        <v>25.674999999999997</v>
      </c>
      <c r="L166" s="54">
        <f t="shared" si="2"/>
        <v>1.3025207899186158</v>
      </c>
      <c r="M166" s="221">
        <v>20540000</v>
      </c>
      <c r="N166" s="55">
        <f t="shared" si="3"/>
        <v>1.3025207899186158</v>
      </c>
      <c r="O166" s="369"/>
      <c r="P166" s="374">
        <v>4890000</v>
      </c>
      <c r="Q166" s="371">
        <v>4890000</v>
      </c>
      <c r="R166" s="381">
        <f t="shared" si="4"/>
        <v>9780000</v>
      </c>
      <c r="S166" s="382">
        <v>5380000</v>
      </c>
      <c r="T166" s="25"/>
      <c r="U166" s="382">
        <v>5380000</v>
      </c>
      <c r="V166" s="25"/>
      <c r="W166" s="381">
        <f t="shared" si="5"/>
        <v>20540000</v>
      </c>
    </row>
    <row r="167" spans="1:25" x14ac:dyDescent="0.2">
      <c r="A167" s="50">
        <v>4</v>
      </c>
      <c r="B167" s="1" t="s">
        <v>67</v>
      </c>
      <c r="C167" s="47"/>
      <c r="D167" s="48"/>
      <c r="E167" s="48"/>
      <c r="F167" s="224">
        <v>27000000</v>
      </c>
      <c r="G167" s="56" t="s">
        <v>27</v>
      </c>
      <c r="H167" s="48"/>
      <c r="I167" s="57">
        <f>F167/F179*100</f>
        <v>1.7121743587050942</v>
      </c>
      <c r="J167" s="57">
        <f t="shared" si="0"/>
        <v>22.296296296296298</v>
      </c>
      <c r="K167" s="57">
        <f t="shared" si="1"/>
        <v>22.296296296296298</v>
      </c>
      <c r="L167" s="57">
        <f t="shared" si="2"/>
        <v>0.38175146812609884</v>
      </c>
      <c r="M167" s="221">
        <v>6020000</v>
      </c>
      <c r="N167" s="58">
        <f t="shared" si="3"/>
        <v>0.38175146812609884</v>
      </c>
      <c r="O167" s="375"/>
      <c r="P167" s="374">
        <v>1455000</v>
      </c>
      <c r="Q167" s="371">
        <v>1645000</v>
      </c>
      <c r="R167" s="381">
        <f t="shared" si="4"/>
        <v>3100000</v>
      </c>
      <c r="S167" s="382">
        <v>1460000</v>
      </c>
      <c r="T167" s="25"/>
      <c r="U167" s="382">
        <v>1460000</v>
      </c>
      <c r="V167" s="25"/>
      <c r="W167" s="381">
        <f t="shared" si="5"/>
        <v>6020000</v>
      </c>
    </row>
    <row r="168" spans="1:25" x14ac:dyDescent="0.2">
      <c r="A168" s="50">
        <v>5</v>
      </c>
      <c r="B168" s="1" t="s">
        <v>68</v>
      </c>
      <c r="C168" s="47"/>
      <c r="D168" s="48"/>
      <c r="E168" s="48"/>
      <c r="F168" s="224">
        <v>60000000</v>
      </c>
      <c r="G168" s="56" t="s">
        <v>27</v>
      </c>
      <c r="H168" s="48"/>
      <c r="I168" s="57">
        <f>F168/F179*100</f>
        <v>3.8048319082335422</v>
      </c>
      <c r="J168" s="57">
        <f t="shared" si="0"/>
        <v>22.570899999999998</v>
      </c>
      <c r="K168" s="57">
        <f t="shared" si="1"/>
        <v>22.570899999999998</v>
      </c>
      <c r="L168" s="57">
        <f t="shared" si="2"/>
        <v>0.8587848051754845</v>
      </c>
      <c r="M168" s="221">
        <v>13542540</v>
      </c>
      <c r="N168" s="58">
        <f t="shared" si="3"/>
        <v>0.8587848051754845</v>
      </c>
      <c r="O168" s="375"/>
      <c r="P168" s="374">
        <v>3331320</v>
      </c>
      <c r="Q168" s="371">
        <v>3403740</v>
      </c>
      <c r="R168" s="381">
        <f t="shared" si="4"/>
        <v>6735060</v>
      </c>
      <c r="S168" s="382">
        <v>3403740</v>
      </c>
      <c r="T168" s="25"/>
      <c r="U168" s="382">
        <v>3403740</v>
      </c>
      <c r="V168" s="25"/>
      <c r="W168" s="381">
        <f t="shared" si="5"/>
        <v>13542540</v>
      </c>
      <c r="Y168" s="13" t="s">
        <v>183</v>
      </c>
    </row>
    <row r="169" spans="1:25" x14ac:dyDescent="0.2">
      <c r="A169" s="50">
        <v>6</v>
      </c>
      <c r="B169" s="1" t="s">
        <v>69</v>
      </c>
      <c r="C169" s="47"/>
      <c r="D169" s="48"/>
      <c r="E169" s="48"/>
      <c r="F169" s="224">
        <v>1579000</v>
      </c>
      <c r="G169" s="56" t="s">
        <v>27</v>
      </c>
      <c r="H169" s="48"/>
      <c r="I169" s="57">
        <f>F169/F179*100</f>
        <v>0.10013049305167938</v>
      </c>
      <c r="J169" s="57">
        <f t="shared" si="0"/>
        <v>28.726345788473719</v>
      </c>
      <c r="K169" s="57">
        <f t="shared" si="1"/>
        <v>28.726345788473719</v>
      </c>
      <c r="L169" s="57">
        <f t="shared" si="2"/>
        <v>2.8763831673729073E-2</v>
      </c>
      <c r="M169" s="221">
        <v>453589</v>
      </c>
      <c r="N169" s="58">
        <f t="shared" si="3"/>
        <v>2.8763831673729073E-2</v>
      </c>
      <c r="O169" s="375"/>
      <c r="P169" s="374">
        <v>54779</v>
      </c>
      <c r="Q169" s="371">
        <v>54779</v>
      </c>
      <c r="R169" s="381">
        <f t="shared" si="4"/>
        <v>109558</v>
      </c>
      <c r="S169" s="382">
        <v>113397</v>
      </c>
      <c r="T169" s="382">
        <v>117236</v>
      </c>
      <c r="U169" s="382">
        <v>113398</v>
      </c>
      <c r="V169" s="25"/>
      <c r="W169" s="381">
        <f t="shared" si="5"/>
        <v>453589</v>
      </c>
    </row>
    <row r="170" spans="1:25" x14ac:dyDescent="0.2">
      <c r="A170" s="50">
        <v>7</v>
      </c>
      <c r="B170" s="1" t="s">
        <v>70</v>
      </c>
      <c r="C170" s="47"/>
      <c r="D170" s="48"/>
      <c r="E170" s="48"/>
      <c r="F170" s="224">
        <v>100000</v>
      </c>
      <c r="G170" s="56" t="s">
        <v>27</v>
      </c>
      <c r="H170" s="48"/>
      <c r="I170" s="57">
        <f>F170/F179*100</f>
        <v>6.3413865137225706E-3</v>
      </c>
      <c r="J170" s="57">
        <f t="shared" si="0"/>
        <v>3.3980000000000001</v>
      </c>
      <c r="K170" s="57">
        <f t="shared" si="1"/>
        <v>3.3980000000000001</v>
      </c>
      <c r="L170" s="57">
        <f t="shared" si="2"/>
        <v>2.1548031373629296E-4</v>
      </c>
      <c r="M170" s="221">
        <v>3398</v>
      </c>
      <c r="N170" s="58">
        <f t="shared" si="3"/>
        <v>2.1548031373629296E-4</v>
      </c>
      <c r="O170" s="375"/>
      <c r="P170" s="374">
        <v>719</v>
      </c>
      <c r="Q170" s="371">
        <v>628</v>
      </c>
      <c r="R170" s="381">
        <f t="shared" si="4"/>
        <v>1347</v>
      </c>
      <c r="S170" s="25">
        <v>792</v>
      </c>
      <c r="T170" s="25">
        <v>251</v>
      </c>
      <c r="U170" s="382">
        <v>1008</v>
      </c>
      <c r="V170" s="25"/>
      <c r="W170" s="381">
        <f t="shared" si="5"/>
        <v>3398</v>
      </c>
    </row>
    <row r="171" spans="1:25" x14ac:dyDescent="0.2">
      <c r="A171" s="50">
        <v>8</v>
      </c>
      <c r="B171" s="1" t="s">
        <v>140</v>
      </c>
      <c r="C171" s="47"/>
      <c r="D171" s="48"/>
      <c r="E171" s="48"/>
      <c r="F171" s="224">
        <v>80000000</v>
      </c>
      <c r="G171" s="56" t="s">
        <v>27</v>
      </c>
      <c r="H171" s="48"/>
      <c r="I171" s="57">
        <f>F171/F179*100</f>
        <v>5.073109210978056</v>
      </c>
      <c r="J171" s="57">
        <f>M171/F171*100</f>
        <v>14.1744325</v>
      </c>
      <c r="K171" s="57">
        <f>M171/F171*100</f>
        <v>14.1744325</v>
      </c>
      <c r="L171" s="57">
        <f>I171*J171/100</f>
        <v>0.71908444076136713</v>
      </c>
      <c r="M171" s="222">
        <v>11339546</v>
      </c>
      <c r="N171" s="58">
        <f t="shared" si="3"/>
        <v>0.71908444076136713</v>
      </c>
      <c r="O171" s="376"/>
      <c r="P171" s="377">
        <v>2607838</v>
      </c>
      <c r="Q171" s="371">
        <v>2788918</v>
      </c>
      <c r="R171" s="381">
        <f t="shared" si="4"/>
        <v>5396756</v>
      </c>
      <c r="S171" s="382">
        <v>3003282</v>
      </c>
      <c r="T171" s="382">
        <v>379760</v>
      </c>
      <c r="U171" s="25"/>
      <c r="V171" s="382">
        <v>2559748</v>
      </c>
      <c r="W171" s="381">
        <f t="shared" si="5"/>
        <v>11339546</v>
      </c>
    </row>
    <row r="172" spans="1:25" x14ac:dyDescent="0.2">
      <c r="A172" s="50">
        <v>9</v>
      </c>
      <c r="B172" s="1" t="s">
        <v>141</v>
      </c>
      <c r="C172" s="47"/>
      <c r="D172" s="48"/>
      <c r="E172" s="48"/>
      <c r="F172" s="224">
        <v>2000000</v>
      </c>
      <c r="G172" s="56" t="s">
        <v>27</v>
      </c>
      <c r="H172" s="48"/>
      <c r="I172" s="57">
        <f>F172/F179*100</f>
        <v>0.12682773027445141</v>
      </c>
      <c r="J172" s="57">
        <f>M172/F172*100</f>
        <v>21.891450000000003</v>
      </c>
      <c r="K172" s="57">
        <f>M172/F172*100</f>
        <v>21.891450000000003</v>
      </c>
      <c r="L172" s="57">
        <f>I172*J172/100</f>
        <v>2.7764429159166396E-2</v>
      </c>
      <c r="M172" s="221">
        <v>437829</v>
      </c>
      <c r="N172" s="58">
        <f>I172*K172/100</f>
        <v>2.7764429159166396E-2</v>
      </c>
      <c r="O172" s="375"/>
      <c r="P172" s="374">
        <v>128589</v>
      </c>
      <c r="Q172" s="371">
        <v>138704</v>
      </c>
      <c r="R172" s="381">
        <f t="shared" si="4"/>
        <v>267293</v>
      </c>
      <c r="S172" s="382">
        <v>149798</v>
      </c>
      <c r="T172" s="382">
        <v>20738</v>
      </c>
      <c r="U172" s="25"/>
      <c r="V172" s="25"/>
      <c r="W172" s="381">
        <f t="shared" si="5"/>
        <v>437829</v>
      </c>
    </row>
    <row r="173" spans="1:25" x14ac:dyDescent="0.2">
      <c r="A173" s="50">
        <v>10</v>
      </c>
      <c r="B173" s="1" t="s">
        <v>142</v>
      </c>
      <c r="C173" s="47"/>
      <c r="D173" s="48"/>
      <c r="E173" s="48"/>
      <c r="F173" s="224">
        <v>12000000</v>
      </c>
      <c r="G173" s="56" t="s">
        <v>27</v>
      </c>
      <c r="H173" s="48"/>
      <c r="I173" s="57">
        <f>F173/F179*100</f>
        <v>0.76096638164670838</v>
      </c>
      <c r="J173" s="57">
        <f>M173/F173*100</f>
        <v>10.945766666666666</v>
      </c>
      <c r="K173" s="57">
        <f>M173/F173*100</f>
        <v>10.945766666666666</v>
      </c>
      <c r="L173" s="57">
        <f>I173*J173/100</f>
        <v>8.3293604546824843E-2</v>
      </c>
      <c r="M173" s="221">
        <v>1313492</v>
      </c>
      <c r="N173" s="58">
        <f>I173*K173/100</f>
        <v>8.3293604546824843E-2</v>
      </c>
      <c r="O173" s="375"/>
      <c r="P173" s="374">
        <v>385769</v>
      </c>
      <c r="Q173" s="371">
        <v>416115</v>
      </c>
      <c r="R173" s="381">
        <f t="shared" si="4"/>
        <v>801884</v>
      </c>
      <c r="S173" s="382">
        <v>449396</v>
      </c>
      <c r="T173" s="382">
        <v>62212</v>
      </c>
      <c r="U173" s="25"/>
      <c r="V173" s="25"/>
      <c r="W173" s="381">
        <f t="shared" si="5"/>
        <v>1313492</v>
      </c>
    </row>
    <row r="174" spans="1:25" x14ac:dyDescent="0.2">
      <c r="A174" s="50">
        <v>11</v>
      </c>
      <c r="B174" s="59" t="s">
        <v>147</v>
      </c>
      <c r="C174" s="47"/>
      <c r="D174" s="48"/>
      <c r="E174" s="48"/>
      <c r="F174" s="224">
        <v>229194300</v>
      </c>
      <c r="G174" s="56" t="s">
        <v>27</v>
      </c>
      <c r="H174" s="48"/>
      <c r="I174" s="57">
        <f>F174/F179*100</f>
        <v>14.534096430420847</v>
      </c>
      <c r="J174" s="57">
        <f t="shared" si="0"/>
        <v>17.207637362709281</v>
      </c>
      <c r="K174" s="57">
        <f t="shared" si="1"/>
        <v>17.207637362709281</v>
      </c>
      <c r="L174" s="57">
        <f t="shared" si="2"/>
        <v>2.5009746076932937</v>
      </c>
      <c r="M174" s="176">
        <v>39438924</v>
      </c>
      <c r="N174" s="58">
        <f t="shared" si="3"/>
        <v>2.5009746076932937</v>
      </c>
      <c r="O174" s="375"/>
      <c r="P174" s="373"/>
      <c r="Q174" s="373"/>
      <c r="R174" s="381">
        <f t="shared" si="4"/>
        <v>0</v>
      </c>
      <c r="T174" s="25"/>
      <c r="U174" s="25"/>
      <c r="V174" s="382">
        <v>39438924</v>
      </c>
      <c r="W174" s="381">
        <f t="shared" si="5"/>
        <v>39438924</v>
      </c>
    </row>
    <row r="175" spans="1:25" x14ac:dyDescent="0.2">
      <c r="A175" s="50">
        <v>12</v>
      </c>
      <c r="B175" s="59" t="s">
        <v>148</v>
      </c>
      <c r="C175" s="47"/>
      <c r="D175" s="48"/>
      <c r="E175" s="48"/>
      <c r="F175" s="224">
        <v>32889700</v>
      </c>
      <c r="G175" s="56" t="s">
        <v>27</v>
      </c>
      <c r="H175" s="48"/>
      <c r="I175" s="57">
        <f>F175/F179*100</f>
        <v>2.0856630002038119</v>
      </c>
      <c r="J175" s="57">
        <f>M175/F175*100</f>
        <v>15.738446991003263</v>
      </c>
      <c r="K175" s="57">
        <f>M175/F175*100</f>
        <v>15.738446991003263</v>
      </c>
      <c r="L175" s="57">
        <f>I175*J175/100</f>
        <v>0.32825096569804524</v>
      </c>
      <c r="M175" s="176">
        <v>5176328</v>
      </c>
      <c r="N175" s="58">
        <f>I175*K175/100</f>
        <v>0.32825096569804524</v>
      </c>
      <c r="O175" s="375"/>
      <c r="P175" s="373"/>
      <c r="Q175" s="373"/>
      <c r="R175" s="381">
        <f t="shared" si="4"/>
        <v>0</v>
      </c>
      <c r="T175" s="25"/>
      <c r="U175" s="25"/>
      <c r="V175" s="382">
        <v>5176328</v>
      </c>
      <c r="W175" s="381">
        <f t="shared" si="5"/>
        <v>5176328</v>
      </c>
    </row>
    <row r="176" spans="1:25" x14ac:dyDescent="0.2">
      <c r="A176" s="50">
        <v>13</v>
      </c>
      <c r="B176" s="1" t="s">
        <v>71</v>
      </c>
      <c r="C176" s="47"/>
      <c r="D176" s="48"/>
      <c r="E176" s="48"/>
      <c r="F176" s="225">
        <v>137179200</v>
      </c>
      <c r="G176" s="56" t="s">
        <v>27</v>
      </c>
      <c r="H176" s="48"/>
      <c r="I176" s="57">
        <f>F176/F179*100</f>
        <v>8.6990632884325123</v>
      </c>
      <c r="J176" s="57">
        <f>M176/F176*100</f>
        <v>14.12626549797637</v>
      </c>
      <c r="K176" s="57">
        <f>M176/F176*100</f>
        <v>14.12626549797637</v>
      </c>
      <c r="L176" s="57">
        <f>I176*J176/100</f>
        <v>1.2288527759609706</v>
      </c>
      <c r="M176" s="176">
        <v>19378298</v>
      </c>
      <c r="N176" s="58">
        <f>I176*K176/100</f>
        <v>1.2288527759609706</v>
      </c>
      <c r="O176" s="375"/>
      <c r="P176" s="373"/>
      <c r="Q176" s="373"/>
      <c r="R176" s="381">
        <f t="shared" si="4"/>
        <v>0</v>
      </c>
      <c r="T176" s="25"/>
      <c r="U176" s="25"/>
      <c r="V176" s="382">
        <v>19378298</v>
      </c>
      <c r="W176" s="381">
        <f t="shared" si="5"/>
        <v>19378298</v>
      </c>
    </row>
    <row r="177" spans="1:23" x14ac:dyDescent="0.2">
      <c r="A177" s="50"/>
      <c r="B177" s="1" t="s">
        <v>72</v>
      </c>
      <c r="C177" s="47"/>
      <c r="D177" s="48"/>
      <c r="E177" s="48"/>
      <c r="F177" s="226"/>
      <c r="G177" s="56"/>
      <c r="H177" s="48"/>
      <c r="I177" s="57"/>
      <c r="J177" s="57"/>
      <c r="K177" s="57"/>
      <c r="L177" s="57"/>
      <c r="M177" s="57"/>
      <c r="N177" s="58"/>
      <c r="O177" s="375"/>
      <c r="P177" s="373"/>
      <c r="Q177" s="373"/>
      <c r="R177" s="381">
        <f t="shared" si="4"/>
        <v>0</v>
      </c>
      <c r="T177" s="25"/>
      <c r="U177" s="25"/>
      <c r="V177" s="25"/>
      <c r="W177" s="381">
        <f t="shared" si="5"/>
        <v>0</v>
      </c>
    </row>
    <row r="178" spans="1:23" x14ac:dyDescent="0.2">
      <c r="A178" s="50"/>
      <c r="B178" s="344"/>
      <c r="C178" s="345"/>
      <c r="D178" s="52"/>
      <c r="E178" s="52"/>
      <c r="F178" s="54"/>
      <c r="G178" s="61"/>
      <c r="H178" s="62"/>
      <c r="I178" s="54"/>
      <c r="J178" s="54"/>
      <c r="K178" s="54"/>
      <c r="L178" s="54"/>
      <c r="M178" s="54"/>
      <c r="N178" s="63"/>
      <c r="O178" s="378"/>
      <c r="P178" s="373"/>
      <c r="Q178" s="373"/>
      <c r="R178" s="381">
        <f t="shared" si="4"/>
        <v>0</v>
      </c>
      <c r="T178" s="25"/>
      <c r="U178" s="25"/>
      <c r="V178" s="25"/>
      <c r="W178" s="25"/>
    </row>
    <row r="179" spans="1:23" ht="13.5" thickBot="1" x14ac:dyDescent="0.25">
      <c r="A179" s="295" t="s">
        <v>16</v>
      </c>
      <c r="B179" s="296"/>
      <c r="C179" s="296"/>
      <c r="D179" s="296"/>
      <c r="E179" s="297"/>
      <c r="F179" s="64">
        <f>SUM(F163:F178)</f>
        <v>1576942200</v>
      </c>
      <c r="G179" s="65" t="s">
        <v>27</v>
      </c>
      <c r="H179" s="66"/>
      <c r="I179" s="67">
        <f>SUM(I163:I178)</f>
        <v>100</v>
      </c>
      <c r="J179" s="64"/>
      <c r="K179" s="68"/>
      <c r="L179" s="64">
        <f>SUM(L163:L178)</f>
        <v>24.456251471994346</v>
      </c>
      <c r="M179" s="64">
        <f>SUM(M163:M178)</f>
        <v>385660950</v>
      </c>
      <c r="N179" s="69">
        <f>SUM(N163:N178)</f>
        <v>24.456251471994346</v>
      </c>
      <c r="O179" s="379"/>
      <c r="P179" s="372">
        <f>SUM(P164:P177)</f>
        <v>71705016</v>
      </c>
      <c r="Q179" s="371">
        <f>SUM(Q164:Q178)</f>
        <v>76525888</v>
      </c>
      <c r="R179" s="381">
        <f>P179+Q179</f>
        <v>148230904</v>
      </c>
      <c r="S179" s="381">
        <f>SUM(S164:S178)</f>
        <v>82202457</v>
      </c>
      <c r="T179" s="381">
        <f>SUM(T164:T178)</f>
        <v>10074093</v>
      </c>
      <c r="U179" s="381">
        <f>SUM(U164:U178)</f>
        <v>78600198</v>
      </c>
      <c r="V179" s="381">
        <f>SUM(V164:V178)</f>
        <v>66553298</v>
      </c>
      <c r="W179" s="381">
        <f>SUM(W164:W178)</f>
        <v>385660950</v>
      </c>
    </row>
    <row r="180" spans="1:23" ht="13.5" thickTop="1" x14ac:dyDescent="0.2">
      <c r="O180" s="380"/>
      <c r="P180" s="373"/>
      <c r="Q180" s="373"/>
      <c r="T180" s="25"/>
      <c r="U180" s="25"/>
      <c r="V180" s="25"/>
      <c r="W180" s="25"/>
    </row>
    <row r="181" spans="1:23" x14ac:dyDescent="0.2">
      <c r="L181" s="70" t="str">
        <f>L208</f>
        <v>Benteng Jampea, 31 Maret 2024</v>
      </c>
      <c r="M181" s="71"/>
      <c r="O181" s="380"/>
      <c r="P181" s="373"/>
      <c r="Q181" s="373"/>
      <c r="T181" s="25"/>
      <c r="U181" s="25"/>
      <c r="V181" s="25"/>
      <c r="W181" s="25"/>
    </row>
    <row r="182" spans="1:23" x14ac:dyDescent="0.2">
      <c r="L182" s="72"/>
      <c r="M182" s="71"/>
      <c r="T182" s="25"/>
      <c r="U182" s="25"/>
      <c r="V182" s="25"/>
      <c r="W182" s="25"/>
    </row>
    <row r="183" spans="1:23" x14ac:dyDescent="0.2">
      <c r="L183" s="73" t="s">
        <v>28</v>
      </c>
    </row>
    <row r="184" spans="1:23" x14ac:dyDescent="0.2">
      <c r="L184" s="73"/>
    </row>
    <row r="185" spans="1:23" x14ac:dyDescent="0.2">
      <c r="L185" s="73"/>
    </row>
    <row r="186" spans="1:23" x14ac:dyDescent="0.2">
      <c r="L186" s="74" t="s">
        <v>44</v>
      </c>
      <c r="M186" s="1"/>
      <c r="N186" s="1"/>
    </row>
    <row r="187" spans="1:23" x14ac:dyDescent="0.2">
      <c r="L187" s="1" t="s">
        <v>47</v>
      </c>
      <c r="M187" s="1"/>
      <c r="N187" s="1"/>
      <c r="R187" s="238" t="s">
        <v>149</v>
      </c>
    </row>
    <row r="188" spans="1:23" ht="14.25" x14ac:dyDescent="0.2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29"/>
    </row>
    <row r="189" spans="1:23" ht="14.25" x14ac:dyDescent="0.2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29"/>
    </row>
    <row r="190" spans="1:23" ht="14.25" x14ac:dyDescent="0.2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229"/>
    </row>
    <row r="191" spans="1:23" ht="14.25" x14ac:dyDescent="0.2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229"/>
    </row>
    <row r="192" spans="1:23" ht="14.25" x14ac:dyDescent="0.2">
      <c r="A192" s="4" t="s">
        <v>26</v>
      </c>
      <c r="C192" s="4" t="s">
        <v>32</v>
      </c>
      <c r="E192" s="37"/>
      <c r="F192" s="37"/>
      <c r="G192" s="37"/>
      <c r="H192" s="37"/>
      <c r="I192" s="37"/>
      <c r="J192" s="37"/>
      <c r="K192" s="37"/>
    </row>
    <row r="193" spans="1:15" ht="14.25" x14ac:dyDescent="0.2">
      <c r="A193" s="4" t="s">
        <v>23</v>
      </c>
      <c r="C193" s="4" t="s">
        <v>74</v>
      </c>
      <c r="E193" s="37"/>
      <c r="F193" s="37"/>
      <c r="G193" s="37"/>
      <c r="H193" s="37"/>
      <c r="I193" s="37"/>
      <c r="J193" s="37"/>
      <c r="K193" s="37"/>
    </row>
    <row r="194" spans="1:15" ht="14.25" x14ac:dyDescent="0.2">
      <c r="A194" s="4" t="s">
        <v>63</v>
      </c>
      <c r="C194" s="4" t="s">
        <v>163</v>
      </c>
      <c r="E194" s="37"/>
      <c r="F194" s="37"/>
      <c r="G194" s="37"/>
      <c r="H194" s="37"/>
      <c r="I194" s="37"/>
      <c r="J194" s="37"/>
      <c r="K194" s="37"/>
    </row>
    <row r="195" spans="1:15" ht="14.25" x14ac:dyDescent="0.2">
      <c r="E195" s="37"/>
      <c r="F195" s="37"/>
      <c r="G195" s="37"/>
      <c r="H195" s="37"/>
      <c r="I195" s="37"/>
      <c r="J195" s="37"/>
      <c r="K195" s="37"/>
    </row>
    <row r="196" spans="1:15" ht="13.5" thickBot="1" x14ac:dyDescent="0.25">
      <c r="A196" s="4" t="s">
        <v>24</v>
      </c>
      <c r="C196" s="4" t="s">
        <v>25</v>
      </c>
      <c r="K196" s="38" t="s">
        <v>15</v>
      </c>
      <c r="L196" s="39" t="s">
        <v>185</v>
      </c>
    </row>
    <row r="197" spans="1:15" ht="13.5" thickTop="1" x14ac:dyDescent="0.2">
      <c r="A197" s="329" t="s">
        <v>0</v>
      </c>
      <c r="B197" s="323" t="s">
        <v>20</v>
      </c>
      <c r="C197" s="324"/>
      <c r="D197" s="298" t="s">
        <v>1</v>
      </c>
      <c r="E197" s="337"/>
      <c r="F197" s="290" t="s">
        <v>4</v>
      </c>
      <c r="G197" s="290" t="s">
        <v>5</v>
      </c>
      <c r="H197" s="290" t="s">
        <v>6</v>
      </c>
      <c r="I197" s="290" t="s">
        <v>17</v>
      </c>
      <c r="J197" s="335" t="s">
        <v>18</v>
      </c>
      <c r="K197" s="342"/>
      <c r="L197" s="298" t="s">
        <v>19</v>
      </c>
      <c r="M197" s="299"/>
      <c r="N197" s="300"/>
      <c r="O197" s="231"/>
    </row>
    <row r="198" spans="1:15" x14ac:dyDescent="0.2">
      <c r="A198" s="339"/>
      <c r="B198" s="325"/>
      <c r="C198" s="326"/>
      <c r="D198" s="291" t="s">
        <v>2</v>
      </c>
      <c r="E198" s="291" t="s">
        <v>3</v>
      </c>
      <c r="F198" s="341"/>
      <c r="G198" s="291"/>
      <c r="H198" s="291"/>
      <c r="I198" s="293"/>
      <c r="J198" s="291" t="s">
        <v>7</v>
      </c>
      <c r="K198" s="291" t="s">
        <v>8</v>
      </c>
      <c r="L198" s="302" t="s">
        <v>7</v>
      </c>
      <c r="M198" s="303" t="s">
        <v>8</v>
      </c>
      <c r="N198" s="304"/>
      <c r="O198" s="231"/>
    </row>
    <row r="199" spans="1:15" x14ac:dyDescent="0.2">
      <c r="A199" s="340"/>
      <c r="B199" s="327"/>
      <c r="C199" s="328"/>
      <c r="D199" s="292"/>
      <c r="E199" s="292"/>
      <c r="F199" s="301"/>
      <c r="G199" s="292"/>
      <c r="H199" s="292"/>
      <c r="I199" s="294"/>
      <c r="J199" s="301"/>
      <c r="K199" s="301"/>
      <c r="L199" s="292"/>
      <c r="M199" s="40" t="s">
        <v>9</v>
      </c>
      <c r="N199" s="41" t="s">
        <v>10</v>
      </c>
      <c r="O199" s="231"/>
    </row>
    <row r="200" spans="1:15" x14ac:dyDescent="0.2">
      <c r="A200" s="42">
        <v>1</v>
      </c>
      <c r="B200" s="305">
        <v>2</v>
      </c>
      <c r="C200" s="306"/>
      <c r="D200" s="43">
        <v>3</v>
      </c>
      <c r="E200" s="43">
        <v>4</v>
      </c>
      <c r="F200" s="43">
        <v>5</v>
      </c>
      <c r="G200" s="43">
        <v>6</v>
      </c>
      <c r="H200" s="43">
        <v>7</v>
      </c>
      <c r="I200" s="43">
        <v>8</v>
      </c>
      <c r="J200" s="43">
        <v>9</v>
      </c>
      <c r="K200" s="43">
        <v>10</v>
      </c>
      <c r="L200" s="43">
        <v>11</v>
      </c>
      <c r="M200" s="43">
        <v>12</v>
      </c>
      <c r="N200" s="44">
        <v>13</v>
      </c>
      <c r="O200" s="232"/>
    </row>
    <row r="201" spans="1:15" x14ac:dyDescent="0.2">
      <c r="A201" s="45"/>
      <c r="B201" s="46"/>
      <c r="C201" s="47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9"/>
    </row>
    <row r="202" spans="1:15" x14ac:dyDescent="0.2">
      <c r="A202" s="75">
        <v>1</v>
      </c>
      <c r="B202" s="1" t="s">
        <v>164</v>
      </c>
      <c r="C202" s="47"/>
      <c r="D202" s="48"/>
      <c r="E202" s="48" t="s">
        <v>31</v>
      </c>
      <c r="F202" s="76">
        <v>3390000</v>
      </c>
      <c r="G202" s="77" t="s">
        <v>27</v>
      </c>
      <c r="H202" s="77"/>
      <c r="I202" s="57">
        <v>0</v>
      </c>
      <c r="J202" s="57">
        <v>0</v>
      </c>
      <c r="K202" s="57">
        <v>0</v>
      </c>
      <c r="L202" s="57">
        <f>I202*J202/100</f>
        <v>0</v>
      </c>
      <c r="M202" s="57">
        <v>0</v>
      </c>
      <c r="N202" s="58">
        <f>I202*K202/100</f>
        <v>0</v>
      </c>
      <c r="O202" s="233"/>
    </row>
    <row r="203" spans="1:15" x14ac:dyDescent="0.2">
      <c r="A203" s="75"/>
      <c r="B203" s="1"/>
      <c r="C203" s="51"/>
      <c r="D203" s="48"/>
      <c r="E203" s="48"/>
      <c r="F203" s="76"/>
      <c r="G203" s="77"/>
      <c r="H203" s="77"/>
      <c r="I203" s="57"/>
      <c r="J203" s="57"/>
      <c r="K203" s="57"/>
      <c r="L203" s="57"/>
      <c r="M203" s="57"/>
      <c r="N203" s="58"/>
      <c r="O203" s="233"/>
    </row>
    <row r="204" spans="1:15" x14ac:dyDescent="0.2">
      <c r="A204" s="75"/>
      <c r="B204" s="307"/>
      <c r="C204" s="308"/>
      <c r="D204" s="48"/>
      <c r="E204" s="48"/>
      <c r="F204" s="76"/>
      <c r="G204" s="77"/>
      <c r="H204" s="77"/>
      <c r="I204" s="57"/>
      <c r="J204" s="57"/>
      <c r="K204" s="57"/>
      <c r="L204" s="57"/>
      <c r="M204" s="57"/>
      <c r="N204" s="58"/>
      <c r="O204" s="233"/>
    </row>
    <row r="205" spans="1:15" x14ac:dyDescent="0.2">
      <c r="A205" s="45"/>
      <c r="B205" s="46"/>
      <c r="C205" s="78"/>
      <c r="D205" s="48"/>
      <c r="E205" s="48"/>
      <c r="F205" s="57"/>
      <c r="G205" s="77"/>
      <c r="H205" s="48"/>
      <c r="I205" s="57"/>
      <c r="J205" s="57"/>
      <c r="K205" s="57"/>
      <c r="L205" s="57"/>
      <c r="M205" s="57"/>
      <c r="N205" s="58"/>
      <c r="O205" s="233"/>
    </row>
    <row r="206" spans="1:15" ht="13.5" thickBot="1" x14ac:dyDescent="0.25">
      <c r="A206" s="295" t="s">
        <v>16</v>
      </c>
      <c r="B206" s="296"/>
      <c r="C206" s="296"/>
      <c r="D206" s="296"/>
      <c r="E206" s="297"/>
      <c r="F206" s="64">
        <f>SUM(F201:F205)</f>
        <v>3390000</v>
      </c>
      <c r="G206" s="65"/>
      <c r="H206" s="66"/>
      <c r="I206" s="67">
        <f>SUM(I201:I205)</f>
        <v>0</v>
      </c>
      <c r="J206" s="64"/>
      <c r="K206" s="68"/>
      <c r="L206" s="64">
        <f>SUM(L201:L205)</f>
        <v>0</v>
      </c>
      <c r="M206" s="64">
        <f>SUM(M201:M205)</f>
        <v>0</v>
      </c>
      <c r="N206" s="69">
        <f>SUM(N201:N205)</f>
        <v>0</v>
      </c>
      <c r="O206" s="234"/>
    </row>
    <row r="207" spans="1:15" ht="13.5" thickTop="1" x14ac:dyDescent="0.2"/>
    <row r="208" spans="1:15" x14ac:dyDescent="0.2">
      <c r="L208" s="72" t="s">
        <v>186</v>
      </c>
      <c r="M208" s="71"/>
    </row>
    <row r="210" spans="1:15" x14ac:dyDescent="0.2">
      <c r="L210" s="73" t="s">
        <v>28</v>
      </c>
    </row>
    <row r="211" spans="1:15" x14ac:dyDescent="0.2">
      <c r="L211" s="73"/>
    </row>
    <row r="212" spans="1:15" x14ac:dyDescent="0.2">
      <c r="L212" s="73"/>
    </row>
    <row r="213" spans="1:15" x14ac:dyDescent="0.2">
      <c r="L213" s="74" t="s">
        <v>44</v>
      </c>
      <c r="M213" s="1"/>
      <c r="N213" s="1"/>
    </row>
    <row r="214" spans="1:15" x14ac:dyDescent="0.2">
      <c r="L214" s="1" t="s">
        <v>47</v>
      </c>
      <c r="M214" s="1"/>
      <c r="N214" s="1"/>
    </row>
    <row r="215" spans="1:15" ht="14.25" x14ac:dyDescent="0.2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229"/>
    </row>
    <row r="216" spans="1:15" ht="14.25" x14ac:dyDescent="0.2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229"/>
    </row>
    <row r="217" spans="1:15" ht="14.25" x14ac:dyDescent="0.2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229"/>
    </row>
    <row r="218" spans="1:15" ht="14.25" x14ac:dyDescent="0.2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229"/>
    </row>
    <row r="219" spans="1:15" ht="14.25" x14ac:dyDescent="0.2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229"/>
    </row>
    <row r="220" spans="1:15" ht="14.25" x14ac:dyDescent="0.2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229"/>
    </row>
    <row r="221" spans="1:15" ht="14.25" x14ac:dyDescent="0.2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229"/>
    </row>
    <row r="222" spans="1:15" ht="14.25" x14ac:dyDescent="0.2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229"/>
    </row>
    <row r="223" spans="1:15" ht="14.25" x14ac:dyDescent="0.2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229"/>
    </row>
    <row r="224" spans="1:15" ht="14.25" x14ac:dyDescent="0.2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229"/>
    </row>
    <row r="225" spans="1:15" ht="14.25" x14ac:dyDescent="0.2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229"/>
    </row>
    <row r="226" spans="1:15" ht="14.25" x14ac:dyDescent="0.2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229"/>
    </row>
    <row r="227" spans="1:15" ht="14.25" x14ac:dyDescent="0.2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229"/>
    </row>
    <row r="228" spans="1:15" ht="14.25" x14ac:dyDescent="0.2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229"/>
    </row>
    <row r="229" spans="1:15" ht="14.25" x14ac:dyDescent="0.2">
      <c r="A229" s="4" t="s">
        <v>26</v>
      </c>
      <c r="C229" s="4" t="s">
        <v>32</v>
      </c>
      <c r="E229" s="37"/>
      <c r="F229" s="37"/>
      <c r="G229" s="37"/>
      <c r="H229" s="37"/>
      <c r="I229" s="37"/>
      <c r="J229" s="37"/>
      <c r="K229" s="37"/>
    </row>
    <row r="230" spans="1:15" ht="14.25" x14ac:dyDescent="0.2">
      <c r="A230" s="4" t="s">
        <v>23</v>
      </c>
      <c r="C230" s="4" t="s">
        <v>74</v>
      </c>
      <c r="E230" s="37"/>
      <c r="F230" s="37"/>
      <c r="G230" s="37"/>
      <c r="H230" s="37"/>
      <c r="I230" s="37"/>
      <c r="J230" s="37"/>
      <c r="K230" s="37"/>
    </row>
    <row r="231" spans="1:15" ht="14.25" x14ac:dyDescent="0.2">
      <c r="A231" s="4" t="s">
        <v>63</v>
      </c>
      <c r="C231" s="4" t="s">
        <v>75</v>
      </c>
      <c r="E231" s="37"/>
      <c r="F231" s="37"/>
      <c r="G231" s="37"/>
      <c r="H231" s="37"/>
      <c r="I231" s="37"/>
      <c r="J231" s="37"/>
      <c r="K231" s="37"/>
    </row>
    <row r="232" spans="1:15" ht="14.25" x14ac:dyDescent="0.2">
      <c r="E232" s="37"/>
      <c r="F232" s="37"/>
      <c r="G232" s="37"/>
      <c r="H232" s="37"/>
      <c r="I232" s="37"/>
      <c r="J232" s="37"/>
      <c r="K232" s="37"/>
    </row>
    <row r="233" spans="1:15" ht="13.5" thickBot="1" x14ac:dyDescent="0.25">
      <c r="A233" s="4" t="s">
        <v>24</v>
      </c>
      <c r="C233" s="4" t="s">
        <v>25</v>
      </c>
      <c r="K233" s="38" t="s">
        <v>15</v>
      </c>
      <c r="L233" s="39" t="str">
        <f>L196</f>
        <v>Maret 2024</v>
      </c>
    </row>
    <row r="234" spans="1:15" ht="13.5" thickTop="1" x14ac:dyDescent="0.2">
      <c r="A234" s="329" t="s">
        <v>0</v>
      </c>
      <c r="B234" s="323" t="s">
        <v>20</v>
      </c>
      <c r="C234" s="324"/>
      <c r="D234" s="298" t="s">
        <v>1</v>
      </c>
      <c r="E234" s="337"/>
      <c r="F234" s="290" t="s">
        <v>4</v>
      </c>
      <c r="G234" s="290" t="s">
        <v>5</v>
      </c>
      <c r="H234" s="290" t="s">
        <v>6</v>
      </c>
      <c r="I234" s="290" t="s">
        <v>17</v>
      </c>
      <c r="J234" s="335" t="s">
        <v>18</v>
      </c>
      <c r="K234" s="342"/>
      <c r="L234" s="298" t="s">
        <v>19</v>
      </c>
      <c r="M234" s="299"/>
      <c r="N234" s="300"/>
      <c r="O234" s="231"/>
    </row>
    <row r="235" spans="1:15" x14ac:dyDescent="0.2">
      <c r="A235" s="339"/>
      <c r="B235" s="325"/>
      <c r="C235" s="326"/>
      <c r="D235" s="291" t="s">
        <v>2</v>
      </c>
      <c r="E235" s="291" t="s">
        <v>3</v>
      </c>
      <c r="F235" s="341"/>
      <c r="G235" s="291"/>
      <c r="H235" s="291"/>
      <c r="I235" s="293"/>
      <c r="J235" s="291" t="s">
        <v>7</v>
      </c>
      <c r="K235" s="291" t="s">
        <v>8</v>
      </c>
      <c r="L235" s="302" t="s">
        <v>7</v>
      </c>
      <c r="M235" s="303" t="s">
        <v>8</v>
      </c>
      <c r="N235" s="304"/>
      <c r="O235" s="231"/>
    </row>
    <row r="236" spans="1:15" x14ac:dyDescent="0.2">
      <c r="A236" s="340"/>
      <c r="B236" s="327"/>
      <c r="C236" s="328"/>
      <c r="D236" s="292"/>
      <c r="E236" s="292"/>
      <c r="F236" s="301"/>
      <c r="G236" s="292"/>
      <c r="H236" s="292"/>
      <c r="I236" s="294"/>
      <c r="J236" s="301"/>
      <c r="K236" s="301"/>
      <c r="L236" s="292"/>
      <c r="M236" s="40" t="s">
        <v>9</v>
      </c>
      <c r="N236" s="41" t="s">
        <v>10</v>
      </c>
      <c r="O236" s="231"/>
    </row>
    <row r="237" spans="1:15" x14ac:dyDescent="0.2">
      <c r="A237" s="42">
        <v>1</v>
      </c>
      <c r="B237" s="305">
        <v>2</v>
      </c>
      <c r="C237" s="306"/>
      <c r="D237" s="43">
        <v>3</v>
      </c>
      <c r="E237" s="43">
        <v>4</v>
      </c>
      <c r="F237" s="43">
        <v>5</v>
      </c>
      <c r="G237" s="43">
        <v>6</v>
      </c>
      <c r="H237" s="43">
        <v>7</v>
      </c>
      <c r="I237" s="43">
        <v>8</v>
      </c>
      <c r="J237" s="43">
        <v>9</v>
      </c>
      <c r="K237" s="43">
        <v>10</v>
      </c>
      <c r="L237" s="43">
        <v>11</v>
      </c>
      <c r="M237" s="43">
        <v>12</v>
      </c>
      <c r="N237" s="44">
        <v>13</v>
      </c>
      <c r="O237" s="232"/>
    </row>
    <row r="238" spans="1:15" x14ac:dyDescent="0.2">
      <c r="A238" s="45"/>
      <c r="B238" s="46"/>
      <c r="C238" s="47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9"/>
    </row>
    <row r="239" spans="1:15" x14ac:dyDescent="0.2">
      <c r="A239" s="75">
        <v>1</v>
      </c>
      <c r="B239" s="1" t="s">
        <v>55</v>
      </c>
      <c r="C239" s="47"/>
      <c r="D239" s="48"/>
      <c r="E239" s="48" t="s">
        <v>31</v>
      </c>
      <c r="F239" s="76">
        <v>3376000</v>
      </c>
      <c r="G239" s="77" t="s">
        <v>27</v>
      </c>
      <c r="H239" s="77"/>
      <c r="I239" s="57">
        <f>F239/F246*100</f>
        <v>12.614760315817399</v>
      </c>
      <c r="J239" s="57">
        <f>M239/F239*100</f>
        <v>0</v>
      </c>
      <c r="K239" s="57">
        <f>M239/F239*100</f>
        <v>0</v>
      </c>
      <c r="L239" s="57">
        <f>I239*J239/100</f>
        <v>0</v>
      </c>
      <c r="M239" s="76">
        <v>0</v>
      </c>
      <c r="N239" s="58">
        <f>I239*K239/100</f>
        <v>0</v>
      </c>
      <c r="O239" s="233"/>
    </row>
    <row r="240" spans="1:15" x14ac:dyDescent="0.2">
      <c r="A240" s="75"/>
      <c r="B240" s="1" t="s">
        <v>56</v>
      </c>
      <c r="C240" s="51"/>
      <c r="D240" s="48"/>
      <c r="E240" s="48"/>
      <c r="F240" s="76"/>
      <c r="G240" s="77"/>
      <c r="H240" s="77"/>
      <c r="I240" s="57"/>
      <c r="J240" s="57"/>
      <c r="K240" s="57"/>
      <c r="L240" s="57"/>
      <c r="M240" s="57"/>
      <c r="N240" s="58"/>
      <c r="O240" s="233"/>
    </row>
    <row r="241" spans="1:15" x14ac:dyDescent="0.2">
      <c r="A241" s="75">
        <v>2</v>
      </c>
      <c r="B241" s="1" t="s">
        <v>55</v>
      </c>
      <c r="C241" s="47"/>
      <c r="D241" s="217"/>
      <c r="E241" s="217"/>
      <c r="F241" s="76">
        <v>10447500</v>
      </c>
      <c r="G241" s="77" t="s">
        <v>27</v>
      </c>
      <c r="H241" s="77"/>
      <c r="I241" s="57">
        <f>F241/F246*100</f>
        <v>39.038124525918924</v>
      </c>
      <c r="J241" s="57">
        <f>M241/F241*100</f>
        <v>0</v>
      </c>
      <c r="K241" s="57">
        <f>M241/F241*100</f>
        <v>0</v>
      </c>
      <c r="L241" s="57">
        <f>I241*J241/100</f>
        <v>0</v>
      </c>
      <c r="M241" s="76">
        <v>0</v>
      </c>
      <c r="N241" s="58">
        <f>I241*K241/100</f>
        <v>0</v>
      </c>
      <c r="O241" s="233"/>
    </row>
    <row r="242" spans="1:15" x14ac:dyDescent="0.2">
      <c r="A242" s="75"/>
      <c r="B242" s="1" t="s">
        <v>165</v>
      </c>
      <c r="C242" s="51"/>
      <c r="D242" s="217"/>
      <c r="E242" s="217"/>
      <c r="F242" s="76"/>
      <c r="G242" s="77"/>
      <c r="H242" s="77"/>
      <c r="I242" s="57"/>
      <c r="J242" s="57"/>
      <c r="K242" s="57"/>
      <c r="L242" s="57"/>
      <c r="M242" s="57"/>
      <c r="N242" s="58"/>
      <c r="O242" s="233"/>
    </row>
    <row r="243" spans="1:15" x14ac:dyDescent="0.2">
      <c r="A243" s="75">
        <v>3</v>
      </c>
      <c r="B243" s="1" t="s">
        <v>55</v>
      </c>
      <c r="C243" s="47"/>
      <c r="D243" s="217"/>
      <c r="E243" s="217"/>
      <c r="F243" s="76">
        <v>12938800</v>
      </c>
      <c r="G243" s="77" t="s">
        <v>27</v>
      </c>
      <c r="H243" s="77"/>
      <c r="I243" s="57">
        <f>F243/F246*100</f>
        <v>48.347115158263676</v>
      </c>
      <c r="J243" s="57">
        <f>M243/F243*100</f>
        <v>0</v>
      </c>
      <c r="K243" s="57">
        <f>M243/F243*100</f>
        <v>0</v>
      </c>
      <c r="L243" s="57">
        <f>I243*J243/100</f>
        <v>0</v>
      </c>
      <c r="M243" s="76">
        <v>0</v>
      </c>
      <c r="N243" s="58">
        <f>I243*K243/100</f>
        <v>0</v>
      </c>
      <c r="O243" s="233"/>
    </row>
    <row r="244" spans="1:15" x14ac:dyDescent="0.2">
      <c r="A244" s="75"/>
      <c r="B244" s="1" t="s">
        <v>166</v>
      </c>
      <c r="C244" s="51"/>
      <c r="D244" s="217"/>
      <c r="E244" s="217"/>
      <c r="F244" s="76"/>
      <c r="G244" s="77"/>
      <c r="H244" s="77"/>
      <c r="I244" s="57"/>
      <c r="J244" s="57"/>
      <c r="K244" s="57"/>
      <c r="L244" s="57"/>
      <c r="M244" s="57"/>
      <c r="N244" s="58"/>
      <c r="O244" s="233"/>
    </row>
    <row r="245" spans="1:15" x14ac:dyDescent="0.2">
      <c r="A245" s="45"/>
      <c r="B245" s="46"/>
      <c r="C245" s="78"/>
      <c r="D245" s="48"/>
      <c r="E245" s="48"/>
      <c r="F245" s="57"/>
      <c r="G245" s="77"/>
      <c r="H245" s="48"/>
      <c r="I245" s="57"/>
      <c r="J245" s="57"/>
      <c r="K245" s="57"/>
      <c r="L245" s="57"/>
      <c r="M245" s="57"/>
      <c r="N245" s="58"/>
      <c r="O245" s="233"/>
    </row>
    <row r="246" spans="1:15" ht="13.5" thickBot="1" x14ac:dyDescent="0.25">
      <c r="A246" s="295" t="s">
        <v>16</v>
      </c>
      <c r="B246" s="296"/>
      <c r="C246" s="296"/>
      <c r="D246" s="296"/>
      <c r="E246" s="297"/>
      <c r="F246" s="64">
        <f>SUM(F239:F245)</f>
        <v>26762300</v>
      </c>
      <c r="G246" s="65"/>
      <c r="H246" s="66"/>
      <c r="I246" s="67">
        <f>SUM(I238:I245)</f>
        <v>100</v>
      </c>
      <c r="J246" s="64"/>
      <c r="K246" s="68"/>
      <c r="L246" s="64">
        <f>SUM(L238:L245)</f>
        <v>0</v>
      </c>
      <c r="M246" s="64">
        <f>SUM(M238:M245)</f>
        <v>0</v>
      </c>
      <c r="N246" s="69">
        <f>SUM(N238:N245)</f>
        <v>0</v>
      </c>
      <c r="O246" s="234"/>
    </row>
    <row r="247" spans="1:15" ht="13.5" thickTop="1" x14ac:dyDescent="0.2"/>
    <row r="248" spans="1:15" x14ac:dyDescent="0.2">
      <c r="L248" s="72" t="str">
        <f>L208</f>
        <v>Benteng Jampea, 31 Maret 2024</v>
      </c>
      <c r="M248" s="71"/>
    </row>
    <row r="250" spans="1:15" x14ac:dyDescent="0.2">
      <c r="L250" s="73" t="s">
        <v>28</v>
      </c>
    </row>
    <row r="251" spans="1:15" x14ac:dyDescent="0.2">
      <c r="L251" s="73"/>
    </row>
    <row r="252" spans="1:15" x14ac:dyDescent="0.2">
      <c r="L252" s="73"/>
    </row>
    <row r="253" spans="1:15" x14ac:dyDescent="0.2">
      <c r="L253" s="74" t="s">
        <v>44</v>
      </c>
      <c r="M253" s="1"/>
      <c r="N253" s="1"/>
    </row>
    <row r="254" spans="1:15" x14ac:dyDescent="0.2">
      <c r="L254" s="1" t="s">
        <v>47</v>
      </c>
      <c r="M254" s="1"/>
      <c r="N254" s="1"/>
    </row>
    <row r="255" spans="1:15" ht="14.25" x14ac:dyDescent="0.2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229"/>
    </row>
    <row r="256" spans="1:15" ht="14.25" x14ac:dyDescent="0.2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229"/>
    </row>
    <row r="257" spans="1:15" ht="14.25" x14ac:dyDescent="0.2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229"/>
    </row>
    <row r="258" spans="1:15" ht="14.25" x14ac:dyDescent="0.2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229"/>
    </row>
    <row r="259" spans="1:15" ht="14.25" x14ac:dyDescent="0.2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229"/>
    </row>
    <row r="260" spans="1:15" ht="14.25" x14ac:dyDescent="0.2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229"/>
    </row>
    <row r="261" spans="1:15" ht="14.25" x14ac:dyDescent="0.2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229"/>
    </row>
    <row r="262" spans="1:15" ht="14.25" x14ac:dyDescent="0.2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229"/>
    </row>
    <row r="263" spans="1:15" ht="14.25" x14ac:dyDescent="0.2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229"/>
    </row>
    <row r="264" spans="1:15" ht="14.25" x14ac:dyDescent="0.2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229"/>
    </row>
    <row r="265" spans="1:15" ht="14.25" x14ac:dyDescent="0.2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229"/>
    </row>
    <row r="266" spans="1:15" ht="14.25" x14ac:dyDescent="0.2">
      <c r="A266" s="4" t="s">
        <v>26</v>
      </c>
      <c r="C266" s="4" t="s">
        <v>32</v>
      </c>
      <c r="E266" s="37"/>
      <c r="F266" s="37"/>
      <c r="G266" s="37"/>
      <c r="H266" s="37"/>
      <c r="I266" s="37"/>
      <c r="J266" s="37"/>
      <c r="K266" s="37"/>
    </row>
    <row r="267" spans="1:15" ht="14.25" x14ac:dyDescent="0.2">
      <c r="A267" s="4" t="s">
        <v>23</v>
      </c>
      <c r="C267" s="4" t="s">
        <v>74</v>
      </c>
      <c r="E267" s="37"/>
      <c r="F267" s="37"/>
      <c r="G267" s="37"/>
      <c r="H267" s="37"/>
      <c r="I267" s="37"/>
      <c r="J267" s="37"/>
      <c r="K267" s="37"/>
    </row>
    <row r="268" spans="1:15" ht="14.25" x14ac:dyDescent="0.2">
      <c r="A268" s="4" t="s">
        <v>63</v>
      </c>
      <c r="C268" s="4" t="s">
        <v>76</v>
      </c>
      <c r="E268" s="37"/>
      <c r="F268" s="37"/>
      <c r="G268" s="37"/>
      <c r="H268" s="37"/>
      <c r="I268" s="37"/>
      <c r="J268" s="37"/>
      <c r="K268" s="37"/>
    </row>
    <row r="269" spans="1:15" ht="14.25" x14ac:dyDescent="0.2">
      <c r="E269" s="37"/>
      <c r="F269" s="37"/>
      <c r="G269" s="37"/>
      <c r="H269" s="37"/>
      <c r="I269" s="37"/>
      <c r="J269" s="37"/>
      <c r="K269" s="37"/>
    </row>
    <row r="270" spans="1:15" ht="13.5" thickBot="1" x14ac:dyDescent="0.25">
      <c r="A270" s="4" t="s">
        <v>24</v>
      </c>
      <c r="C270" s="4" t="s">
        <v>25</v>
      </c>
      <c r="K270" s="38" t="s">
        <v>15</v>
      </c>
      <c r="L270" s="39" t="str">
        <f>L233</f>
        <v>Maret 2024</v>
      </c>
    </row>
    <row r="271" spans="1:15" ht="13.5" thickTop="1" x14ac:dyDescent="0.2">
      <c r="A271" s="329" t="s">
        <v>0</v>
      </c>
      <c r="B271" s="323" t="s">
        <v>20</v>
      </c>
      <c r="C271" s="324"/>
      <c r="D271" s="298" t="s">
        <v>1</v>
      </c>
      <c r="E271" s="337"/>
      <c r="F271" s="290" t="s">
        <v>4</v>
      </c>
      <c r="G271" s="290" t="s">
        <v>5</v>
      </c>
      <c r="H271" s="290" t="s">
        <v>6</v>
      </c>
      <c r="I271" s="290" t="s">
        <v>17</v>
      </c>
      <c r="J271" s="335" t="s">
        <v>18</v>
      </c>
      <c r="K271" s="342"/>
      <c r="L271" s="298" t="s">
        <v>19</v>
      </c>
      <c r="M271" s="299"/>
      <c r="N271" s="300"/>
      <c r="O271" s="231"/>
    </row>
    <row r="272" spans="1:15" x14ac:dyDescent="0.2">
      <c r="A272" s="339"/>
      <c r="B272" s="325"/>
      <c r="C272" s="326"/>
      <c r="D272" s="291" t="s">
        <v>2</v>
      </c>
      <c r="E272" s="291" t="s">
        <v>3</v>
      </c>
      <c r="F272" s="341"/>
      <c r="G272" s="291"/>
      <c r="H272" s="291"/>
      <c r="I272" s="293"/>
      <c r="J272" s="291" t="s">
        <v>7</v>
      </c>
      <c r="K272" s="291" t="s">
        <v>8</v>
      </c>
      <c r="L272" s="302" t="s">
        <v>7</v>
      </c>
      <c r="M272" s="303" t="s">
        <v>8</v>
      </c>
      <c r="N272" s="304"/>
      <c r="O272" s="231"/>
    </row>
    <row r="273" spans="1:15" x14ac:dyDescent="0.2">
      <c r="A273" s="340"/>
      <c r="B273" s="327"/>
      <c r="C273" s="328"/>
      <c r="D273" s="292"/>
      <c r="E273" s="292"/>
      <c r="F273" s="301"/>
      <c r="G273" s="292"/>
      <c r="H273" s="292"/>
      <c r="I273" s="294"/>
      <c r="J273" s="301"/>
      <c r="K273" s="301"/>
      <c r="L273" s="292"/>
      <c r="M273" s="40" t="s">
        <v>9</v>
      </c>
      <c r="N273" s="41" t="s">
        <v>10</v>
      </c>
      <c r="O273" s="231"/>
    </row>
    <row r="274" spans="1:15" x14ac:dyDescent="0.2">
      <c r="A274" s="42">
        <v>1</v>
      </c>
      <c r="B274" s="305">
        <v>2</v>
      </c>
      <c r="C274" s="306"/>
      <c r="D274" s="43">
        <v>3</v>
      </c>
      <c r="E274" s="43">
        <v>4</v>
      </c>
      <c r="F274" s="43">
        <v>5</v>
      </c>
      <c r="G274" s="43">
        <v>6</v>
      </c>
      <c r="H274" s="43">
        <v>7</v>
      </c>
      <c r="I274" s="43">
        <v>8</v>
      </c>
      <c r="J274" s="43">
        <v>9</v>
      </c>
      <c r="K274" s="43">
        <v>10</v>
      </c>
      <c r="L274" s="43">
        <v>11</v>
      </c>
      <c r="M274" s="43">
        <v>12</v>
      </c>
      <c r="N274" s="44">
        <v>13</v>
      </c>
      <c r="O274" s="232"/>
    </row>
    <row r="275" spans="1:15" x14ac:dyDescent="0.2">
      <c r="A275" s="45"/>
      <c r="B275" s="46"/>
      <c r="C275" s="47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9"/>
    </row>
    <row r="276" spans="1:15" x14ac:dyDescent="0.2">
      <c r="A276" s="75">
        <v>1</v>
      </c>
      <c r="B276" s="1" t="s">
        <v>57</v>
      </c>
      <c r="C276" s="47"/>
      <c r="D276" s="48"/>
      <c r="E276" s="48" t="s">
        <v>31</v>
      </c>
      <c r="F276" s="76">
        <v>1845000</v>
      </c>
      <c r="G276" s="77" t="s">
        <v>27</v>
      </c>
      <c r="H276" s="77"/>
      <c r="I276" s="57">
        <f>F276/F280*100</f>
        <v>100</v>
      </c>
      <c r="J276" s="57">
        <f>M276/F276*100</f>
        <v>0</v>
      </c>
      <c r="K276" s="57">
        <f>M276/F276*100</f>
        <v>0</v>
      </c>
      <c r="L276" s="57">
        <f>I276*J276/100</f>
        <v>0</v>
      </c>
      <c r="M276" s="57">
        <v>0</v>
      </c>
      <c r="N276" s="58">
        <f>I276*K276/100</f>
        <v>0</v>
      </c>
      <c r="O276" s="233"/>
    </row>
    <row r="277" spans="1:15" x14ac:dyDescent="0.2">
      <c r="A277" s="75"/>
      <c r="B277" s="1" t="s">
        <v>58</v>
      </c>
      <c r="C277" s="51"/>
      <c r="D277" s="48"/>
      <c r="E277" s="48"/>
      <c r="F277" s="76"/>
      <c r="G277" s="77"/>
      <c r="H277" s="77"/>
      <c r="I277" s="57"/>
      <c r="J277" s="57"/>
      <c r="K277" s="57"/>
      <c r="L277" s="57"/>
      <c r="M277" s="57"/>
      <c r="N277" s="58"/>
      <c r="O277" s="233"/>
    </row>
    <row r="278" spans="1:15" x14ac:dyDescent="0.2">
      <c r="A278" s="75"/>
      <c r="B278" s="307"/>
      <c r="C278" s="308"/>
      <c r="D278" s="48"/>
      <c r="E278" s="48"/>
      <c r="F278" s="76"/>
      <c r="G278" s="77"/>
      <c r="H278" s="77"/>
      <c r="I278" s="57"/>
      <c r="J278" s="57"/>
      <c r="K278" s="57"/>
      <c r="L278" s="57"/>
      <c r="M278" s="57"/>
      <c r="N278" s="58"/>
      <c r="O278" s="233"/>
    </row>
    <row r="279" spans="1:15" x14ac:dyDescent="0.2">
      <c r="A279" s="45"/>
      <c r="B279" s="46"/>
      <c r="C279" s="78"/>
      <c r="D279" s="48"/>
      <c r="E279" s="48"/>
      <c r="F279" s="57"/>
      <c r="G279" s="77"/>
      <c r="H279" s="48"/>
      <c r="I279" s="57"/>
      <c r="J279" s="57"/>
      <c r="K279" s="57"/>
      <c r="L279" s="57"/>
      <c r="M279" s="57"/>
      <c r="N279" s="58"/>
      <c r="O279" s="233"/>
    </row>
    <row r="280" spans="1:15" ht="13.5" thickBot="1" x14ac:dyDescent="0.25">
      <c r="A280" s="295" t="s">
        <v>16</v>
      </c>
      <c r="B280" s="296"/>
      <c r="C280" s="296"/>
      <c r="D280" s="296"/>
      <c r="E280" s="297"/>
      <c r="F280" s="64">
        <f>SUM(F275:F279)</f>
        <v>1845000</v>
      </c>
      <c r="G280" s="65"/>
      <c r="H280" s="66"/>
      <c r="I280" s="67">
        <f>SUM(I275:I279)</f>
        <v>100</v>
      </c>
      <c r="J280" s="64"/>
      <c r="K280" s="68"/>
      <c r="L280" s="64">
        <f>SUM(L275:L279)</f>
        <v>0</v>
      </c>
      <c r="M280" s="64">
        <f>SUM(M275:M279)</f>
        <v>0</v>
      </c>
      <c r="N280" s="69">
        <f>SUM(N275:N279)</f>
        <v>0</v>
      </c>
      <c r="O280" s="234"/>
    </row>
    <row r="281" spans="1:15" ht="13.5" thickTop="1" x14ac:dyDescent="0.2"/>
    <row r="282" spans="1:15" x14ac:dyDescent="0.2">
      <c r="L282" s="72" t="str">
        <f>L248</f>
        <v>Benteng Jampea, 31 Maret 2024</v>
      </c>
      <c r="M282" s="71"/>
    </row>
    <row r="284" spans="1:15" x14ac:dyDescent="0.2">
      <c r="L284" s="73" t="s">
        <v>28</v>
      </c>
    </row>
    <row r="285" spans="1:15" x14ac:dyDescent="0.2">
      <c r="L285" s="73"/>
    </row>
    <row r="286" spans="1:15" x14ac:dyDescent="0.2">
      <c r="L286" s="73"/>
    </row>
    <row r="287" spans="1:15" x14ac:dyDescent="0.2">
      <c r="L287" s="74" t="s">
        <v>44</v>
      </c>
      <c r="M287" s="1"/>
      <c r="N287" s="1"/>
    </row>
    <row r="288" spans="1:15" x14ac:dyDescent="0.2">
      <c r="L288" s="1" t="s">
        <v>47</v>
      </c>
      <c r="M288" s="1"/>
      <c r="N288" s="1"/>
    </row>
    <row r="289" spans="1:15" ht="14.25" x14ac:dyDescent="0.2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229"/>
    </row>
    <row r="290" spans="1:15" ht="14.25" x14ac:dyDescent="0.2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229"/>
    </row>
    <row r="291" spans="1:15" ht="14.25" x14ac:dyDescent="0.2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229"/>
    </row>
    <row r="292" spans="1:15" ht="14.25" x14ac:dyDescent="0.2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229"/>
    </row>
    <row r="293" spans="1:15" ht="14.25" x14ac:dyDescent="0.2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229"/>
    </row>
    <row r="294" spans="1:15" ht="14.25" x14ac:dyDescent="0.2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229"/>
    </row>
    <row r="295" spans="1:15" ht="14.25" x14ac:dyDescent="0.2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229"/>
    </row>
    <row r="296" spans="1:15" ht="14.25" x14ac:dyDescent="0.2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229"/>
    </row>
    <row r="297" spans="1:15" ht="14.25" x14ac:dyDescent="0.2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229"/>
    </row>
    <row r="298" spans="1:15" ht="14.25" x14ac:dyDescent="0.2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229"/>
    </row>
    <row r="299" spans="1:15" ht="14.25" x14ac:dyDescent="0.2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229"/>
    </row>
    <row r="300" spans="1:15" ht="14.25" x14ac:dyDescent="0.2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229"/>
    </row>
    <row r="301" spans="1:15" ht="14.25" x14ac:dyDescent="0.2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229"/>
    </row>
    <row r="302" spans="1:15" ht="14.25" x14ac:dyDescent="0.2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229"/>
    </row>
    <row r="303" spans="1:15" ht="14.25" x14ac:dyDescent="0.2">
      <c r="A303" s="4" t="s">
        <v>26</v>
      </c>
      <c r="C303" s="4" t="s">
        <v>32</v>
      </c>
      <c r="E303" s="37"/>
      <c r="F303" s="37"/>
      <c r="G303" s="37"/>
      <c r="H303" s="37"/>
      <c r="I303" s="37"/>
      <c r="J303" s="37"/>
      <c r="K303" s="37"/>
    </row>
    <row r="304" spans="1:15" ht="14.25" x14ac:dyDescent="0.2">
      <c r="A304" s="4" t="s">
        <v>23</v>
      </c>
      <c r="C304" s="4" t="s">
        <v>74</v>
      </c>
      <c r="E304" s="37"/>
      <c r="F304" s="37"/>
      <c r="G304" s="37"/>
      <c r="H304" s="37"/>
      <c r="I304" s="37"/>
      <c r="J304" s="37"/>
      <c r="K304" s="37"/>
    </row>
    <row r="305" spans="1:15" ht="14.25" x14ac:dyDescent="0.2">
      <c r="A305" s="4" t="s">
        <v>63</v>
      </c>
      <c r="C305" s="4" t="s">
        <v>77</v>
      </c>
      <c r="E305" s="37"/>
      <c r="F305" s="37"/>
      <c r="G305" s="37"/>
      <c r="H305" s="37"/>
      <c r="I305" s="37"/>
      <c r="J305" s="37"/>
      <c r="K305" s="37"/>
    </row>
    <row r="306" spans="1:15" ht="14.25" x14ac:dyDescent="0.2">
      <c r="E306" s="37"/>
      <c r="F306" s="37"/>
      <c r="G306" s="37"/>
      <c r="H306" s="37"/>
      <c r="I306" s="37"/>
      <c r="J306" s="37"/>
      <c r="K306" s="37"/>
    </row>
    <row r="307" spans="1:15" ht="13.5" thickBot="1" x14ac:dyDescent="0.25">
      <c r="A307" s="4" t="s">
        <v>24</v>
      </c>
      <c r="C307" s="4" t="s">
        <v>25</v>
      </c>
      <c r="K307" s="38" t="s">
        <v>15</v>
      </c>
      <c r="L307" s="39" t="str">
        <f>L270</f>
        <v>Maret 2024</v>
      </c>
    </row>
    <row r="308" spans="1:15" ht="13.5" thickTop="1" x14ac:dyDescent="0.2">
      <c r="A308" s="329" t="s">
        <v>0</v>
      </c>
      <c r="B308" s="323" t="s">
        <v>20</v>
      </c>
      <c r="C308" s="324"/>
      <c r="D308" s="298" t="s">
        <v>1</v>
      </c>
      <c r="E308" s="337"/>
      <c r="F308" s="290" t="s">
        <v>4</v>
      </c>
      <c r="G308" s="290" t="s">
        <v>5</v>
      </c>
      <c r="H308" s="290" t="s">
        <v>6</v>
      </c>
      <c r="I308" s="290" t="s">
        <v>17</v>
      </c>
      <c r="J308" s="335" t="s">
        <v>18</v>
      </c>
      <c r="K308" s="342"/>
      <c r="L308" s="298" t="s">
        <v>19</v>
      </c>
      <c r="M308" s="299"/>
      <c r="N308" s="300"/>
      <c r="O308" s="231"/>
    </row>
    <row r="309" spans="1:15" x14ac:dyDescent="0.2">
      <c r="A309" s="339"/>
      <c r="B309" s="325"/>
      <c r="C309" s="326"/>
      <c r="D309" s="291" t="s">
        <v>2</v>
      </c>
      <c r="E309" s="291" t="s">
        <v>3</v>
      </c>
      <c r="F309" s="341"/>
      <c r="G309" s="291"/>
      <c r="H309" s="291"/>
      <c r="I309" s="293"/>
      <c r="J309" s="291" t="s">
        <v>7</v>
      </c>
      <c r="K309" s="291" t="s">
        <v>8</v>
      </c>
      <c r="L309" s="302" t="s">
        <v>7</v>
      </c>
      <c r="M309" s="303" t="s">
        <v>8</v>
      </c>
      <c r="N309" s="304"/>
      <c r="O309" s="231"/>
    </row>
    <row r="310" spans="1:15" x14ac:dyDescent="0.2">
      <c r="A310" s="340"/>
      <c r="B310" s="327"/>
      <c r="C310" s="328"/>
      <c r="D310" s="292"/>
      <c r="E310" s="292"/>
      <c r="F310" s="301"/>
      <c r="G310" s="292"/>
      <c r="H310" s="292"/>
      <c r="I310" s="294"/>
      <c r="J310" s="301"/>
      <c r="K310" s="301"/>
      <c r="L310" s="292"/>
      <c r="M310" s="40" t="s">
        <v>9</v>
      </c>
      <c r="N310" s="41" t="s">
        <v>10</v>
      </c>
      <c r="O310" s="231"/>
    </row>
    <row r="311" spans="1:15" x14ac:dyDescent="0.2">
      <c r="A311" s="42">
        <v>1</v>
      </c>
      <c r="B311" s="305">
        <v>2</v>
      </c>
      <c r="C311" s="306"/>
      <c r="D311" s="43">
        <v>3</v>
      </c>
      <c r="E311" s="43">
        <v>4</v>
      </c>
      <c r="F311" s="43">
        <v>5</v>
      </c>
      <c r="G311" s="43">
        <v>6</v>
      </c>
      <c r="H311" s="43">
        <v>7</v>
      </c>
      <c r="I311" s="43">
        <v>8</v>
      </c>
      <c r="J311" s="43">
        <v>9</v>
      </c>
      <c r="K311" s="43">
        <v>10</v>
      </c>
      <c r="L311" s="43">
        <v>11</v>
      </c>
      <c r="M311" s="43">
        <v>12</v>
      </c>
      <c r="N311" s="44">
        <v>13</v>
      </c>
      <c r="O311" s="232"/>
    </row>
    <row r="312" spans="1:15" x14ac:dyDescent="0.2">
      <c r="A312" s="45"/>
      <c r="B312" s="46"/>
      <c r="C312" s="47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9"/>
    </row>
    <row r="313" spans="1:15" x14ac:dyDescent="0.2">
      <c r="A313" s="75">
        <v>1</v>
      </c>
      <c r="B313" s="1" t="s">
        <v>78</v>
      </c>
      <c r="C313" s="47"/>
      <c r="D313" s="48"/>
      <c r="E313" s="48" t="s">
        <v>31</v>
      </c>
      <c r="F313" s="76">
        <v>2100000</v>
      </c>
      <c r="G313" s="77" t="s">
        <v>27</v>
      </c>
      <c r="H313" s="77"/>
      <c r="I313" s="57">
        <f>F313/F317*100</f>
        <v>100</v>
      </c>
      <c r="J313" s="57">
        <f>M313/F313*100</f>
        <v>0</v>
      </c>
      <c r="K313" s="57">
        <f>M313/F313*100</f>
        <v>0</v>
      </c>
      <c r="L313" s="57">
        <f>I313*J313/100</f>
        <v>0</v>
      </c>
      <c r="M313" s="57">
        <v>0</v>
      </c>
      <c r="N313" s="58">
        <f>I313*K313/100</f>
        <v>0</v>
      </c>
      <c r="O313" s="233"/>
    </row>
    <row r="314" spans="1:15" x14ac:dyDescent="0.2">
      <c r="A314" s="75"/>
      <c r="B314" s="1"/>
      <c r="C314" s="51"/>
      <c r="D314" s="48"/>
      <c r="E314" s="48"/>
      <c r="F314" s="76"/>
      <c r="G314" s="77"/>
      <c r="H314" s="77"/>
      <c r="I314" s="57"/>
      <c r="J314" s="57"/>
      <c r="K314" s="57"/>
      <c r="L314" s="57"/>
      <c r="M314" s="57"/>
      <c r="N314" s="58"/>
      <c r="O314" s="233"/>
    </row>
    <row r="315" spans="1:15" x14ac:dyDescent="0.2">
      <c r="A315" s="75"/>
      <c r="B315" s="307"/>
      <c r="C315" s="308"/>
      <c r="D315" s="48"/>
      <c r="E315" s="48"/>
      <c r="F315" s="76"/>
      <c r="G315" s="77"/>
      <c r="H315" s="77"/>
      <c r="I315" s="57"/>
      <c r="J315" s="57"/>
      <c r="K315" s="57"/>
      <c r="L315" s="57"/>
      <c r="M315" s="57"/>
      <c r="N315" s="58"/>
      <c r="O315" s="233"/>
    </row>
    <row r="316" spans="1:15" x14ac:dyDescent="0.2">
      <c r="A316" s="45"/>
      <c r="B316" s="46"/>
      <c r="C316" s="78"/>
      <c r="D316" s="48"/>
      <c r="E316" s="48"/>
      <c r="F316" s="57"/>
      <c r="G316" s="77"/>
      <c r="H316" s="48"/>
      <c r="I316" s="57"/>
      <c r="J316" s="57"/>
      <c r="K316" s="57"/>
      <c r="L316" s="57"/>
      <c r="M316" s="57"/>
      <c r="N316" s="58"/>
      <c r="O316" s="233"/>
    </row>
    <row r="317" spans="1:15" ht="13.5" thickBot="1" x14ac:dyDescent="0.25">
      <c r="A317" s="295" t="s">
        <v>16</v>
      </c>
      <c r="B317" s="296"/>
      <c r="C317" s="296"/>
      <c r="D317" s="296"/>
      <c r="E317" s="297"/>
      <c r="F317" s="64">
        <f>SUM(F312:F316)</f>
        <v>2100000</v>
      </c>
      <c r="G317" s="65"/>
      <c r="H317" s="66"/>
      <c r="I317" s="67">
        <f>SUM(I312:I316)</f>
        <v>100</v>
      </c>
      <c r="J317" s="64"/>
      <c r="K317" s="68"/>
      <c r="L317" s="64">
        <f>SUM(L312:L316)</f>
        <v>0</v>
      </c>
      <c r="M317" s="64">
        <f>SUM(M312:M316)</f>
        <v>0</v>
      </c>
      <c r="N317" s="69">
        <f>SUM(N312:N316)</f>
        <v>0</v>
      </c>
      <c r="O317" s="234"/>
    </row>
    <row r="318" spans="1:15" ht="13.5" thickTop="1" x14ac:dyDescent="0.2"/>
    <row r="319" spans="1:15" x14ac:dyDescent="0.2">
      <c r="L319" s="72" t="str">
        <f>L282</f>
        <v>Benteng Jampea, 31 Maret 2024</v>
      </c>
      <c r="M319" s="71"/>
    </row>
    <row r="321" spans="1:15" x14ac:dyDescent="0.2">
      <c r="L321" s="73" t="s">
        <v>28</v>
      </c>
    </row>
    <row r="322" spans="1:15" x14ac:dyDescent="0.2">
      <c r="L322" s="73"/>
    </row>
    <row r="323" spans="1:15" x14ac:dyDescent="0.2">
      <c r="L323" s="73"/>
    </row>
    <row r="324" spans="1:15" x14ac:dyDescent="0.2">
      <c r="L324" s="74" t="s">
        <v>44</v>
      </c>
      <c r="M324" s="1"/>
      <c r="N324" s="1"/>
    </row>
    <row r="325" spans="1:15" x14ac:dyDescent="0.2">
      <c r="L325" s="1" t="s">
        <v>47</v>
      </c>
      <c r="M325" s="1"/>
      <c r="N325" s="1"/>
    </row>
    <row r="326" spans="1:15" ht="14.25" x14ac:dyDescent="0.2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229"/>
    </row>
    <row r="327" spans="1:15" ht="14.25" x14ac:dyDescent="0.2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229"/>
    </row>
    <row r="328" spans="1:15" ht="14.25" x14ac:dyDescent="0.2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229"/>
    </row>
    <row r="329" spans="1:15" ht="14.25" x14ac:dyDescent="0.2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229"/>
    </row>
    <row r="330" spans="1:15" ht="14.25" x14ac:dyDescent="0.2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229"/>
    </row>
    <row r="331" spans="1:15" ht="14.25" x14ac:dyDescent="0.2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229"/>
    </row>
    <row r="332" spans="1:15" ht="14.25" x14ac:dyDescent="0.2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229"/>
    </row>
    <row r="333" spans="1:15" ht="14.25" x14ac:dyDescent="0.2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229"/>
    </row>
    <row r="334" spans="1:15" ht="14.25" x14ac:dyDescent="0.2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229"/>
    </row>
    <row r="335" spans="1:15" ht="14.25" x14ac:dyDescent="0.2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229"/>
    </row>
    <row r="336" spans="1:15" ht="14.25" x14ac:dyDescent="0.2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229"/>
    </row>
    <row r="337" spans="1:17" ht="14.25" x14ac:dyDescent="0.2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229"/>
    </row>
    <row r="338" spans="1:17" ht="14.25" x14ac:dyDescent="0.2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229"/>
    </row>
    <row r="339" spans="1:17" ht="14.25" x14ac:dyDescent="0.2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229"/>
    </row>
    <row r="340" spans="1:17" ht="14.25" x14ac:dyDescent="0.2">
      <c r="A340" s="4" t="s">
        <v>26</v>
      </c>
      <c r="C340" s="4" t="s">
        <v>32</v>
      </c>
      <c r="E340" s="37"/>
      <c r="F340" s="37"/>
      <c r="G340" s="37"/>
      <c r="H340" s="37"/>
      <c r="I340" s="37"/>
      <c r="J340" s="37"/>
      <c r="K340" s="37"/>
    </row>
    <row r="341" spans="1:17" ht="14.25" x14ac:dyDescent="0.2">
      <c r="A341" s="4" t="s">
        <v>23</v>
      </c>
      <c r="C341" s="4" t="s">
        <v>74</v>
      </c>
      <c r="E341" s="37"/>
      <c r="F341" s="37"/>
      <c r="G341" s="37"/>
      <c r="H341" s="37"/>
      <c r="I341" s="37"/>
      <c r="J341" s="37"/>
      <c r="K341" s="37"/>
    </row>
    <row r="342" spans="1:17" ht="14.25" x14ac:dyDescent="0.2">
      <c r="A342" s="4" t="s">
        <v>63</v>
      </c>
      <c r="C342" s="4" t="s">
        <v>79</v>
      </c>
      <c r="E342" s="37"/>
      <c r="F342" s="37"/>
      <c r="G342" s="37"/>
      <c r="H342" s="37"/>
      <c r="I342" s="37"/>
      <c r="J342" s="37"/>
      <c r="K342" s="37"/>
    </row>
    <row r="343" spans="1:17" ht="14.25" x14ac:dyDescent="0.2">
      <c r="E343" s="37"/>
      <c r="F343" s="37"/>
      <c r="G343" s="37"/>
      <c r="H343" s="37"/>
      <c r="I343" s="37"/>
      <c r="J343" s="37"/>
      <c r="K343" s="37"/>
    </row>
    <row r="344" spans="1:17" ht="13.5" thickBot="1" x14ac:dyDescent="0.25">
      <c r="A344" s="4" t="s">
        <v>24</v>
      </c>
      <c r="C344" s="4" t="s">
        <v>25</v>
      </c>
      <c r="K344" s="38" t="s">
        <v>15</v>
      </c>
      <c r="L344" s="39" t="str">
        <f>L307</f>
        <v>Maret 2024</v>
      </c>
    </row>
    <row r="345" spans="1:17" ht="13.5" thickTop="1" x14ac:dyDescent="0.2">
      <c r="A345" s="329" t="s">
        <v>0</v>
      </c>
      <c r="B345" s="323" t="s">
        <v>20</v>
      </c>
      <c r="C345" s="324"/>
      <c r="D345" s="298" t="s">
        <v>1</v>
      </c>
      <c r="E345" s="337"/>
      <c r="F345" s="290" t="s">
        <v>4</v>
      </c>
      <c r="G345" s="290" t="s">
        <v>5</v>
      </c>
      <c r="H345" s="290" t="s">
        <v>6</v>
      </c>
      <c r="I345" s="290" t="s">
        <v>17</v>
      </c>
      <c r="J345" s="335" t="s">
        <v>18</v>
      </c>
      <c r="K345" s="342"/>
      <c r="L345" s="298" t="s">
        <v>19</v>
      </c>
      <c r="M345" s="299"/>
      <c r="N345" s="300"/>
      <c r="O345" s="231"/>
    </row>
    <row r="346" spans="1:17" x14ac:dyDescent="0.2">
      <c r="A346" s="339"/>
      <c r="B346" s="325"/>
      <c r="C346" s="326"/>
      <c r="D346" s="291" t="s">
        <v>2</v>
      </c>
      <c r="E346" s="291" t="s">
        <v>3</v>
      </c>
      <c r="F346" s="341"/>
      <c r="G346" s="291"/>
      <c r="H346" s="291"/>
      <c r="I346" s="293"/>
      <c r="J346" s="291" t="s">
        <v>7</v>
      </c>
      <c r="K346" s="291" t="s">
        <v>8</v>
      </c>
      <c r="L346" s="302" t="s">
        <v>7</v>
      </c>
      <c r="M346" s="303" t="s">
        <v>8</v>
      </c>
      <c r="N346" s="304"/>
      <c r="O346" s="231"/>
    </row>
    <row r="347" spans="1:17" x14ac:dyDescent="0.2">
      <c r="A347" s="340"/>
      <c r="B347" s="327"/>
      <c r="C347" s="328"/>
      <c r="D347" s="292"/>
      <c r="E347" s="292"/>
      <c r="F347" s="301"/>
      <c r="G347" s="292"/>
      <c r="H347" s="292"/>
      <c r="I347" s="294"/>
      <c r="J347" s="301"/>
      <c r="K347" s="301"/>
      <c r="L347" s="292"/>
      <c r="M347" s="40" t="s">
        <v>9</v>
      </c>
      <c r="N347" s="41" t="s">
        <v>10</v>
      </c>
      <c r="O347" s="231"/>
    </row>
    <row r="348" spans="1:17" x14ac:dyDescent="0.2">
      <c r="A348" s="42">
        <v>1</v>
      </c>
      <c r="B348" s="305">
        <v>2</v>
      </c>
      <c r="C348" s="306"/>
      <c r="D348" s="43">
        <v>3</v>
      </c>
      <c r="E348" s="43">
        <v>4</v>
      </c>
      <c r="F348" s="43">
        <v>5</v>
      </c>
      <c r="G348" s="43">
        <v>6</v>
      </c>
      <c r="H348" s="43">
        <v>7</v>
      </c>
      <c r="I348" s="43">
        <v>8</v>
      </c>
      <c r="J348" s="43">
        <v>9</v>
      </c>
      <c r="K348" s="43">
        <v>10</v>
      </c>
      <c r="L348" s="43">
        <v>11</v>
      </c>
      <c r="M348" s="43">
        <v>12</v>
      </c>
      <c r="N348" s="44">
        <v>13</v>
      </c>
      <c r="O348" s="232"/>
    </row>
    <row r="349" spans="1:17" x14ac:dyDescent="0.2">
      <c r="A349" s="45"/>
      <c r="B349" s="46"/>
      <c r="C349" s="47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9"/>
    </row>
    <row r="350" spans="1:17" x14ac:dyDescent="0.2">
      <c r="A350" s="75">
        <v>1</v>
      </c>
      <c r="B350" s="1" t="s">
        <v>80</v>
      </c>
      <c r="C350" s="47"/>
      <c r="D350" s="48"/>
      <c r="E350" s="48" t="s">
        <v>31</v>
      </c>
      <c r="F350" s="76">
        <v>18630000</v>
      </c>
      <c r="G350" s="77" t="s">
        <v>27</v>
      </c>
      <c r="H350" s="77"/>
      <c r="I350" s="57">
        <f>F350/F354*100</f>
        <v>100</v>
      </c>
      <c r="J350" s="57">
        <f>M350/F350*100</f>
        <v>0</v>
      </c>
      <c r="K350" s="57">
        <f>M350/F350*100</f>
        <v>0</v>
      </c>
      <c r="L350" s="57">
        <f>I350*J350/100</f>
        <v>0</v>
      </c>
      <c r="M350" s="76">
        <v>0</v>
      </c>
      <c r="N350" s="58">
        <f>I350*K350/100</f>
        <v>0</v>
      </c>
      <c r="O350" s="233"/>
      <c r="Q350" s="239"/>
    </row>
    <row r="351" spans="1:17" x14ac:dyDescent="0.2">
      <c r="A351" s="75"/>
      <c r="B351" s="1"/>
      <c r="C351" s="51"/>
      <c r="D351" s="48"/>
      <c r="E351" s="48"/>
      <c r="F351" s="76"/>
      <c r="G351" s="77"/>
      <c r="H351" s="77"/>
      <c r="I351" s="57"/>
      <c r="J351" s="57"/>
      <c r="K351" s="57"/>
      <c r="L351" s="57"/>
      <c r="M351" s="57"/>
      <c r="N351" s="58"/>
      <c r="O351" s="233"/>
    </row>
    <row r="352" spans="1:17" x14ac:dyDescent="0.2">
      <c r="A352" s="75"/>
      <c r="B352" s="307"/>
      <c r="C352" s="308"/>
      <c r="D352" s="48"/>
      <c r="E352" s="48"/>
      <c r="F352" s="76"/>
      <c r="G352" s="77"/>
      <c r="H352" s="77"/>
      <c r="I352" s="57"/>
      <c r="J352" s="57"/>
      <c r="K352" s="57"/>
      <c r="L352" s="57"/>
      <c r="M352" s="57"/>
      <c r="N352" s="58"/>
      <c r="O352" s="233"/>
    </row>
    <row r="353" spans="1:15" x14ac:dyDescent="0.2">
      <c r="A353" s="45"/>
      <c r="B353" s="46"/>
      <c r="C353" s="78"/>
      <c r="D353" s="48"/>
      <c r="E353" s="48"/>
      <c r="F353" s="57"/>
      <c r="G353" s="77"/>
      <c r="H353" s="48"/>
      <c r="I353" s="57"/>
      <c r="J353" s="57"/>
      <c r="K353" s="57"/>
      <c r="L353" s="57"/>
      <c r="M353" s="57"/>
      <c r="N353" s="58"/>
      <c r="O353" s="233"/>
    </row>
    <row r="354" spans="1:15" ht="13.5" thickBot="1" x14ac:dyDescent="0.25">
      <c r="A354" s="295" t="s">
        <v>16</v>
      </c>
      <c r="B354" s="296"/>
      <c r="C354" s="296"/>
      <c r="D354" s="296"/>
      <c r="E354" s="297"/>
      <c r="F354" s="64">
        <f>SUM(F349:F353)</f>
        <v>18630000</v>
      </c>
      <c r="G354" s="65"/>
      <c r="H354" s="66"/>
      <c r="I354" s="67">
        <f>SUM(I349:I353)</f>
        <v>100</v>
      </c>
      <c r="J354" s="64"/>
      <c r="K354" s="68"/>
      <c r="L354" s="64">
        <f>SUM(L349:L353)</f>
        <v>0</v>
      </c>
      <c r="M354" s="64">
        <f>SUM(M349:M353)</f>
        <v>0</v>
      </c>
      <c r="N354" s="69">
        <f>SUM(N349:N353)</f>
        <v>0</v>
      </c>
      <c r="O354" s="234"/>
    </row>
    <row r="355" spans="1:15" ht="13.5" thickTop="1" x14ac:dyDescent="0.2"/>
    <row r="356" spans="1:15" x14ac:dyDescent="0.2">
      <c r="L356" s="72" t="str">
        <f>L319</f>
        <v>Benteng Jampea, 31 Maret 2024</v>
      </c>
      <c r="M356" s="71"/>
    </row>
    <row r="358" spans="1:15" x14ac:dyDescent="0.2">
      <c r="L358" s="73" t="s">
        <v>28</v>
      </c>
    </row>
    <row r="359" spans="1:15" x14ac:dyDescent="0.2">
      <c r="L359" s="73"/>
    </row>
    <row r="360" spans="1:15" x14ac:dyDescent="0.2">
      <c r="L360" s="73"/>
    </row>
    <row r="361" spans="1:15" x14ac:dyDescent="0.2">
      <c r="L361" s="74" t="s">
        <v>44</v>
      </c>
      <c r="M361" s="1"/>
      <c r="N361" s="1"/>
    </row>
    <row r="362" spans="1:15" x14ac:dyDescent="0.2">
      <c r="L362" s="1" t="s">
        <v>47</v>
      </c>
      <c r="M362" s="1"/>
      <c r="N362" s="1"/>
    </row>
    <row r="378" spans="1:15" ht="14.25" x14ac:dyDescent="0.2">
      <c r="A378" s="4" t="s">
        <v>26</v>
      </c>
      <c r="C378" s="4" t="s">
        <v>32</v>
      </c>
      <c r="E378" s="37"/>
      <c r="F378" s="37"/>
      <c r="G378" s="37"/>
      <c r="H378" s="37"/>
      <c r="I378" s="37"/>
      <c r="J378" s="37"/>
      <c r="K378" s="37"/>
    </row>
    <row r="379" spans="1:15" ht="14.25" x14ac:dyDescent="0.2">
      <c r="A379" s="4" t="s">
        <v>23</v>
      </c>
      <c r="C379" s="4" t="s">
        <v>74</v>
      </c>
      <c r="E379" s="37"/>
      <c r="F379" s="37"/>
      <c r="G379" s="37"/>
      <c r="H379" s="37"/>
      <c r="I379" s="37"/>
      <c r="J379" s="37"/>
      <c r="K379" s="37"/>
    </row>
    <row r="380" spans="1:15" ht="14.25" x14ac:dyDescent="0.2">
      <c r="A380" s="4" t="s">
        <v>63</v>
      </c>
      <c r="C380" s="4" t="s">
        <v>81</v>
      </c>
      <c r="E380" s="37"/>
      <c r="F380" s="37"/>
      <c r="G380" s="37"/>
      <c r="H380" s="37"/>
      <c r="I380" s="37"/>
      <c r="J380" s="37"/>
      <c r="K380" s="37"/>
    </row>
    <row r="381" spans="1:15" ht="14.25" x14ac:dyDescent="0.2">
      <c r="E381" s="37"/>
      <c r="F381" s="37"/>
      <c r="G381" s="37"/>
      <c r="H381" s="37"/>
      <c r="I381" s="37"/>
      <c r="J381" s="37"/>
      <c r="K381" s="37"/>
    </row>
    <row r="382" spans="1:15" ht="13.5" thickBot="1" x14ac:dyDescent="0.25">
      <c r="A382" s="4" t="s">
        <v>24</v>
      </c>
      <c r="C382" s="4" t="s">
        <v>25</v>
      </c>
      <c r="K382" s="38" t="s">
        <v>15</v>
      </c>
      <c r="L382" s="39" t="str">
        <f>L344</f>
        <v>Maret 2024</v>
      </c>
    </row>
    <row r="383" spans="1:15" ht="13.5" thickTop="1" x14ac:dyDescent="0.2">
      <c r="A383" s="329" t="s">
        <v>0</v>
      </c>
      <c r="B383" s="323" t="s">
        <v>20</v>
      </c>
      <c r="C383" s="324"/>
      <c r="D383" s="298" t="s">
        <v>1</v>
      </c>
      <c r="E383" s="337"/>
      <c r="F383" s="290" t="s">
        <v>4</v>
      </c>
      <c r="G383" s="290" t="s">
        <v>5</v>
      </c>
      <c r="H383" s="290" t="s">
        <v>6</v>
      </c>
      <c r="I383" s="290" t="s">
        <v>17</v>
      </c>
      <c r="J383" s="335" t="s">
        <v>18</v>
      </c>
      <c r="K383" s="342"/>
      <c r="L383" s="298" t="s">
        <v>19</v>
      </c>
      <c r="M383" s="299"/>
      <c r="N383" s="300"/>
      <c r="O383" s="231"/>
    </row>
    <row r="384" spans="1:15" x14ac:dyDescent="0.2">
      <c r="A384" s="339"/>
      <c r="B384" s="325"/>
      <c r="C384" s="326"/>
      <c r="D384" s="291" t="s">
        <v>2</v>
      </c>
      <c r="E384" s="291" t="s">
        <v>3</v>
      </c>
      <c r="F384" s="341"/>
      <c r="G384" s="291"/>
      <c r="H384" s="291"/>
      <c r="I384" s="293"/>
      <c r="J384" s="291" t="s">
        <v>7</v>
      </c>
      <c r="K384" s="291" t="s">
        <v>8</v>
      </c>
      <c r="L384" s="302" t="s">
        <v>7</v>
      </c>
      <c r="M384" s="303" t="s">
        <v>8</v>
      </c>
      <c r="N384" s="304"/>
      <c r="O384" s="231"/>
    </row>
    <row r="385" spans="1:18" x14ac:dyDescent="0.2">
      <c r="A385" s="340"/>
      <c r="B385" s="327"/>
      <c r="C385" s="328"/>
      <c r="D385" s="292"/>
      <c r="E385" s="292"/>
      <c r="F385" s="301"/>
      <c r="G385" s="292"/>
      <c r="H385" s="292"/>
      <c r="I385" s="294"/>
      <c r="J385" s="301"/>
      <c r="K385" s="301"/>
      <c r="L385" s="292"/>
      <c r="M385" s="40" t="s">
        <v>9</v>
      </c>
      <c r="N385" s="41" t="s">
        <v>10</v>
      </c>
      <c r="O385" s="231"/>
    </row>
    <row r="386" spans="1:18" x14ac:dyDescent="0.2">
      <c r="A386" s="42">
        <v>1</v>
      </c>
      <c r="B386" s="305">
        <v>2</v>
      </c>
      <c r="C386" s="306"/>
      <c r="D386" s="43">
        <v>3</v>
      </c>
      <c r="E386" s="43">
        <v>4</v>
      </c>
      <c r="F386" s="43">
        <v>5</v>
      </c>
      <c r="G386" s="43">
        <v>6</v>
      </c>
      <c r="H386" s="43">
        <v>7</v>
      </c>
      <c r="I386" s="43">
        <v>8</v>
      </c>
      <c r="J386" s="43">
        <v>9</v>
      </c>
      <c r="K386" s="43">
        <v>10</v>
      </c>
      <c r="L386" s="43">
        <v>11</v>
      </c>
      <c r="M386" s="43">
        <v>12</v>
      </c>
      <c r="N386" s="44">
        <v>13</v>
      </c>
      <c r="O386" s="232"/>
    </row>
    <row r="387" spans="1:18" x14ac:dyDescent="0.2">
      <c r="A387" s="45"/>
      <c r="B387" s="46"/>
      <c r="C387" s="47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9"/>
    </row>
    <row r="388" spans="1:18" x14ac:dyDescent="0.2">
      <c r="A388" s="75">
        <v>1</v>
      </c>
      <c r="B388" s="1" t="s">
        <v>145</v>
      </c>
      <c r="C388" s="47"/>
      <c r="D388" s="48"/>
      <c r="E388" s="48" t="s">
        <v>31</v>
      </c>
      <c r="F388" s="76">
        <v>100148000</v>
      </c>
      <c r="G388" s="77" t="s">
        <v>27</v>
      </c>
      <c r="H388" s="77"/>
      <c r="I388" s="57">
        <f>F388/F393*100</f>
        <v>100</v>
      </c>
      <c r="J388" s="57">
        <f>M388/F388*100</f>
        <v>38.193473658984701</v>
      </c>
      <c r="K388" s="57">
        <f>M388/F388*100</f>
        <v>38.193473658984701</v>
      </c>
      <c r="L388" s="57">
        <f>I388*J388/100</f>
        <v>38.193473658984701</v>
      </c>
      <c r="M388" s="57">
        <f>27750000+10500000</f>
        <v>38250000</v>
      </c>
      <c r="N388" s="58">
        <f>I388*K388/100</f>
        <v>38.193473658984701</v>
      </c>
      <c r="O388" s="233"/>
      <c r="P388" s="240">
        <v>11625000</v>
      </c>
      <c r="Q388" s="240">
        <v>16125000</v>
      </c>
      <c r="R388" s="240">
        <f>P388+Q388</f>
        <v>27750000</v>
      </c>
    </row>
    <row r="389" spans="1:18" x14ac:dyDescent="0.2">
      <c r="A389" s="75"/>
      <c r="B389" s="1"/>
      <c r="C389" s="47"/>
      <c r="D389" s="48"/>
      <c r="E389" s="48"/>
      <c r="F389" s="76"/>
      <c r="G389" s="77"/>
      <c r="H389" s="77"/>
      <c r="I389" s="57"/>
      <c r="J389" s="57"/>
      <c r="K389" s="57"/>
      <c r="L389" s="57"/>
      <c r="M389" s="57"/>
      <c r="N389" s="58"/>
      <c r="O389" s="233"/>
    </row>
    <row r="390" spans="1:18" x14ac:dyDescent="0.2">
      <c r="A390" s="75"/>
      <c r="B390" s="1"/>
      <c r="C390" s="47"/>
      <c r="D390" s="48"/>
      <c r="E390" s="48"/>
      <c r="F390" s="76"/>
      <c r="G390" s="77"/>
      <c r="H390" s="77"/>
      <c r="I390" s="57"/>
      <c r="J390" s="57"/>
      <c r="K390" s="57"/>
      <c r="L390" s="57"/>
      <c r="M390" s="57"/>
      <c r="N390" s="58"/>
      <c r="O390" s="233"/>
    </row>
    <row r="391" spans="1:18" x14ac:dyDescent="0.2">
      <c r="A391" s="75"/>
      <c r="B391" s="307"/>
      <c r="C391" s="308"/>
      <c r="D391" s="48"/>
      <c r="E391" s="48"/>
      <c r="F391" s="76"/>
      <c r="G391" s="77"/>
      <c r="H391" s="77"/>
      <c r="I391" s="57"/>
      <c r="J391" s="57"/>
      <c r="K391" s="57"/>
      <c r="L391" s="57"/>
      <c r="M391" s="57"/>
      <c r="N391" s="58"/>
      <c r="O391" s="233"/>
    </row>
    <row r="392" spans="1:18" x14ac:dyDescent="0.2">
      <c r="A392" s="45"/>
      <c r="B392" s="46"/>
      <c r="C392" s="78"/>
      <c r="D392" s="48"/>
      <c r="E392" s="48"/>
      <c r="F392" s="57"/>
      <c r="G392" s="77"/>
      <c r="H392" s="48"/>
      <c r="I392" s="57"/>
      <c r="J392" s="57"/>
      <c r="K392" s="57"/>
      <c r="L392" s="57"/>
      <c r="M392" s="57"/>
      <c r="N392" s="58"/>
      <c r="O392" s="233"/>
    </row>
    <row r="393" spans="1:18" ht="13.5" thickBot="1" x14ac:dyDescent="0.25">
      <c r="A393" s="295" t="s">
        <v>16</v>
      </c>
      <c r="B393" s="296"/>
      <c r="C393" s="296"/>
      <c r="D393" s="296"/>
      <c r="E393" s="297"/>
      <c r="F393" s="64">
        <f>SUM(F387:F392)</f>
        <v>100148000</v>
      </c>
      <c r="G393" s="65"/>
      <c r="H393" s="66"/>
      <c r="I393" s="67">
        <f>SUM(I387:I392)</f>
        <v>100</v>
      </c>
      <c r="J393" s="64"/>
      <c r="K393" s="68"/>
      <c r="L393" s="64">
        <f>SUM(L387:L392)</f>
        <v>38.193473658984701</v>
      </c>
      <c r="M393" s="64">
        <f>SUM(M387:M392)</f>
        <v>38250000</v>
      </c>
      <c r="N393" s="69">
        <f>SUM(N387:N392)</f>
        <v>38.193473658984701</v>
      </c>
      <c r="O393" s="234"/>
    </row>
    <row r="394" spans="1:18" ht="13.5" thickTop="1" x14ac:dyDescent="0.2"/>
    <row r="395" spans="1:18" x14ac:dyDescent="0.2">
      <c r="E395" s="79"/>
      <c r="L395" s="72" t="str">
        <f>L356</f>
        <v>Benteng Jampea, 31 Maret 2024</v>
      </c>
      <c r="M395" s="71"/>
    </row>
    <row r="396" spans="1:18" x14ac:dyDescent="0.2">
      <c r="E396" s="80"/>
      <c r="F396" s="22"/>
    </row>
    <row r="397" spans="1:18" x14ac:dyDescent="0.2">
      <c r="L397" s="73" t="s">
        <v>28</v>
      </c>
    </row>
    <row r="398" spans="1:18" x14ac:dyDescent="0.2">
      <c r="L398" s="73"/>
    </row>
    <row r="399" spans="1:18" x14ac:dyDescent="0.2">
      <c r="L399" s="73"/>
    </row>
    <row r="400" spans="1:18" x14ac:dyDescent="0.2">
      <c r="L400" s="74" t="s">
        <v>44</v>
      </c>
      <c r="M400" s="1"/>
      <c r="N400" s="1"/>
    </row>
    <row r="401" spans="1:14" x14ac:dyDescent="0.2">
      <c r="L401" s="1" t="s">
        <v>47</v>
      </c>
      <c r="M401" s="1"/>
      <c r="N401" s="1"/>
    </row>
    <row r="416" spans="1:14" ht="14.25" x14ac:dyDescent="0.2">
      <c r="A416" s="4" t="s">
        <v>26</v>
      </c>
      <c r="C416" s="4" t="s">
        <v>32</v>
      </c>
      <c r="E416" s="218"/>
      <c r="F416" s="218"/>
      <c r="G416" s="218"/>
      <c r="H416" s="218"/>
      <c r="I416" s="218"/>
      <c r="J416" s="218"/>
      <c r="K416" s="218"/>
    </row>
    <row r="417" spans="1:15" ht="14.25" x14ac:dyDescent="0.2">
      <c r="A417" s="4" t="s">
        <v>23</v>
      </c>
      <c r="C417" s="4" t="s">
        <v>167</v>
      </c>
      <c r="E417" s="218"/>
      <c r="F417" s="218"/>
      <c r="G417" s="218"/>
      <c r="H417" s="218"/>
      <c r="I417" s="218"/>
      <c r="J417" s="218"/>
      <c r="K417" s="218"/>
    </row>
    <row r="418" spans="1:15" ht="14.25" x14ac:dyDescent="0.2">
      <c r="A418" s="4" t="s">
        <v>63</v>
      </c>
      <c r="C418" s="4" t="s">
        <v>168</v>
      </c>
      <c r="E418" s="218"/>
      <c r="F418" s="218"/>
      <c r="G418" s="218"/>
      <c r="H418" s="218"/>
      <c r="I418" s="218"/>
      <c r="J418" s="218"/>
      <c r="K418" s="218"/>
    </row>
    <row r="419" spans="1:15" ht="14.25" x14ac:dyDescent="0.2">
      <c r="E419" s="218"/>
      <c r="F419" s="218"/>
      <c r="G419" s="218"/>
      <c r="H419" s="218"/>
      <c r="I419" s="218"/>
      <c r="J419" s="218"/>
      <c r="K419" s="218"/>
    </row>
    <row r="420" spans="1:15" ht="13.5" thickBot="1" x14ac:dyDescent="0.25">
      <c r="A420" s="4" t="s">
        <v>24</v>
      </c>
      <c r="C420" s="4" t="s">
        <v>25</v>
      </c>
      <c r="K420" s="38" t="s">
        <v>15</v>
      </c>
      <c r="L420" s="39" t="str">
        <f>L382</f>
        <v>Maret 2024</v>
      </c>
    </row>
    <row r="421" spans="1:15" ht="13.5" thickTop="1" x14ac:dyDescent="0.2">
      <c r="A421" s="329" t="s">
        <v>0</v>
      </c>
      <c r="B421" s="323" t="s">
        <v>20</v>
      </c>
      <c r="C421" s="324"/>
      <c r="D421" s="298" t="s">
        <v>1</v>
      </c>
      <c r="E421" s="337"/>
      <c r="F421" s="290" t="s">
        <v>4</v>
      </c>
      <c r="G421" s="290" t="s">
        <v>5</v>
      </c>
      <c r="H421" s="290" t="s">
        <v>6</v>
      </c>
      <c r="I421" s="290" t="s">
        <v>17</v>
      </c>
      <c r="J421" s="335" t="s">
        <v>18</v>
      </c>
      <c r="K421" s="342"/>
      <c r="L421" s="298" t="s">
        <v>19</v>
      </c>
      <c r="M421" s="299"/>
      <c r="N421" s="300"/>
      <c r="O421" s="231"/>
    </row>
    <row r="422" spans="1:15" x14ac:dyDescent="0.2">
      <c r="A422" s="339"/>
      <c r="B422" s="325"/>
      <c r="C422" s="326"/>
      <c r="D422" s="291" t="s">
        <v>2</v>
      </c>
      <c r="E422" s="291" t="s">
        <v>3</v>
      </c>
      <c r="F422" s="341"/>
      <c r="G422" s="291"/>
      <c r="H422" s="291"/>
      <c r="I422" s="293"/>
      <c r="J422" s="291" t="s">
        <v>7</v>
      </c>
      <c r="K422" s="291" t="s">
        <v>8</v>
      </c>
      <c r="L422" s="302" t="s">
        <v>7</v>
      </c>
      <c r="M422" s="303" t="s">
        <v>8</v>
      </c>
      <c r="N422" s="304"/>
      <c r="O422" s="231"/>
    </row>
    <row r="423" spans="1:15" x14ac:dyDescent="0.2">
      <c r="A423" s="340"/>
      <c r="B423" s="327"/>
      <c r="C423" s="328"/>
      <c r="D423" s="292"/>
      <c r="E423" s="292"/>
      <c r="F423" s="301"/>
      <c r="G423" s="292"/>
      <c r="H423" s="292"/>
      <c r="I423" s="294"/>
      <c r="J423" s="301"/>
      <c r="K423" s="301"/>
      <c r="L423" s="292"/>
      <c r="M423" s="40" t="s">
        <v>9</v>
      </c>
      <c r="N423" s="41" t="s">
        <v>10</v>
      </c>
      <c r="O423" s="231"/>
    </row>
    <row r="424" spans="1:15" x14ac:dyDescent="0.2">
      <c r="A424" s="42">
        <v>1</v>
      </c>
      <c r="B424" s="305">
        <v>2</v>
      </c>
      <c r="C424" s="306"/>
      <c r="D424" s="43">
        <v>3</v>
      </c>
      <c r="E424" s="43">
        <v>4</v>
      </c>
      <c r="F424" s="43">
        <v>5</v>
      </c>
      <c r="G424" s="43">
        <v>6</v>
      </c>
      <c r="H424" s="43">
        <v>7</v>
      </c>
      <c r="I424" s="43">
        <v>8</v>
      </c>
      <c r="J424" s="43">
        <v>9</v>
      </c>
      <c r="K424" s="43">
        <v>10</v>
      </c>
      <c r="L424" s="43">
        <v>11</v>
      </c>
      <c r="M424" s="43">
        <v>12</v>
      </c>
      <c r="N424" s="44">
        <v>13</v>
      </c>
      <c r="O424" s="232"/>
    </row>
    <row r="425" spans="1:15" x14ac:dyDescent="0.2">
      <c r="A425" s="45"/>
      <c r="B425" s="46"/>
      <c r="C425" s="47"/>
      <c r="D425" s="217"/>
      <c r="E425" s="217"/>
      <c r="F425" s="217"/>
      <c r="G425" s="217"/>
      <c r="H425" s="217"/>
      <c r="I425" s="217"/>
      <c r="J425" s="217"/>
      <c r="K425" s="217"/>
      <c r="L425" s="217"/>
      <c r="M425" s="217"/>
      <c r="N425" s="49"/>
    </row>
    <row r="426" spans="1:15" x14ac:dyDescent="0.2">
      <c r="A426" s="75">
        <v>1</v>
      </c>
      <c r="B426" s="1" t="s">
        <v>169</v>
      </c>
      <c r="C426" s="47"/>
      <c r="D426" s="217"/>
      <c r="E426" s="217" t="s">
        <v>31</v>
      </c>
      <c r="F426" s="76">
        <v>28767000</v>
      </c>
      <c r="G426" s="77" t="s">
        <v>27</v>
      </c>
      <c r="H426" s="77"/>
      <c r="I426" s="57">
        <f>F426/F431*100</f>
        <v>100</v>
      </c>
      <c r="J426" s="57">
        <f>M426/F426*100</f>
        <v>0</v>
      </c>
      <c r="K426" s="57">
        <f>M426/F426*100</f>
        <v>0</v>
      </c>
      <c r="L426" s="57">
        <f>I426*J426/100</f>
        <v>0</v>
      </c>
      <c r="M426" s="57">
        <v>0</v>
      </c>
      <c r="N426" s="58">
        <f>I426*K426/100</f>
        <v>0</v>
      </c>
      <c r="O426" s="233"/>
    </row>
    <row r="427" spans="1:15" x14ac:dyDescent="0.2">
      <c r="A427" s="75"/>
      <c r="B427" s="1"/>
      <c r="C427" s="47"/>
      <c r="D427" s="217"/>
      <c r="E427" s="217"/>
      <c r="F427" s="76"/>
      <c r="G427" s="77"/>
      <c r="H427" s="77"/>
      <c r="I427" s="57"/>
      <c r="J427" s="57"/>
      <c r="K427" s="57"/>
      <c r="L427" s="57"/>
      <c r="M427" s="57"/>
      <c r="N427" s="58"/>
      <c r="O427" s="233"/>
    </row>
    <row r="428" spans="1:15" x14ac:dyDescent="0.2">
      <c r="A428" s="75"/>
      <c r="B428" s="1"/>
      <c r="C428" s="47"/>
      <c r="D428" s="217"/>
      <c r="E428" s="217"/>
      <c r="F428" s="76"/>
      <c r="G428" s="77"/>
      <c r="H428" s="77"/>
      <c r="I428" s="57"/>
      <c r="J428" s="57"/>
      <c r="K428" s="57"/>
      <c r="L428" s="57"/>
      <c r="M428" s="57"/>
      <c r="N428" s="58"/>
      <c r="O428" s="233"/>
    </row>
    <row r="429" spans="1:15" x14ac:dyDescent="0.2">
      <c r="A429" s="75"/>
      <c r="B429" s="307"/>
      <c r="C429" s="308"/>
      <c r="D429" s="217"/>
      <c r="E429" s="217"/>
      <c r="F429" s="76"/>
      <c r="G429" s="77"/>
      <c r="H429" s="77"/>
      <c r="I429" s="57"/>
      <c r="J429" s="57"/>
      <c r="K429" s="57"/>
      <c r="L429" s="57"/>
      <c r="M429" s="57"/>
      <c r="N429" s="58"/>
      <c r="O429" s="233"/>
    </row>
    <row r="430" spans="1:15" x14ac:dyDescent="0.2">
      <c r="A430" s="45"/>
      <c r="B430" s="46"/>
      <c r="C430" s="78"/>
      <c r="D430" s="217"/>
      <c r="E430" s="217"/>
      <c r="F430" s="57"/>
      <c r="G430" s="77"/>
      <c r="H430" s="217"/>
      <c r="I430" s="57"/>
      <c r="J430" s="57"/>
      <c r="K430" s="57"/>
      <c r="L430" s="57"/>
      <c r="M430" s="57"/>
      <c r="N430" s="58"/>
      <c r="O430" s="233"/>
    </row>
    <row r="431" spans="1:15" ht="13.5" thickBot="1" x14ac:dyDescent="0.25">
      <c r="A431" s="295" t="s">
        <v>16</v>
      </c>
      <c r="B431" s="296"/>
      <c r="C431" s="296"/>
      <c r="D431" s="296"/>
      <c r="E431" s="297"/>
      <c r="F431" s="64">
        <f>SUM(F425:F430)</f>
        <v>28767000</v>
      </c>
      <c r="G431" s="65"/>
      <c r="H431" s="66"/>
      <c r="I431" s="67">
        <f>SUM(I425:I430)</f>
        <v>100</v>
      </c>
      <c r="J431" s="64"/>
      <c r="K431" s="68"/>
      <c r="L431" s="64">
        <f>SUM(L425:L430)</f>
        <v>0</v>
      </c>
      <c r="M431" s="64">
        <f>SUM(M425:M430)</f>
        <v>0</v>
      </c>
      <c r="N431" s="69">
        <f>SUM(N425:N430)</f>
        <v>0</v>
      </c>
      <c r="O431" s="234"/>
    </row>
    <row r="432" spans="1:15" ht="13.5" thickTop="1" x14ac:dyDescent="0.2"/>
    <row r="433" spans="5:14" x14ac:dyDescent="0.2">
      <c r="E433" s="79"/>
      <c r="L433" s="72" t="str">
        <f>L395</f>
        <v>Benteng Jampea, 31 Maret 2024</v>
      </c>
      <c r="M433" s="71"/>
    </row>
    <row r="434" spans="5:14" x14ac:dyDescent="0.2">
      <c r="E434" s="80"/>
      <c r="F434" s="22"/>
    </row>
    <row r="435" spans="5:14" x14ac:dyDescent="0.2">
      <c r="L435" s="73" t="s">
        <v>28</v>
      </c>
    </row>
    <row r="436" spans="5:14" x14ac:dyDescent="0.2">
      <c r="L436" s="73"/>
    </row>
    <row r="437" spans="5:14" x14ac:dyDescent="0.2">
      <c r="L437" s="73"/>
    </row>
    <row r="438" spans="5:14" x14ac:dyDescent="0.2">
      <c r="L438" s="74" t="s">
        <v>44</v>
      </c>
      <c r="M438" s="1"/>
      <c r="N438" s="1"/>
    </row>
    <row r="439" spans="5:14" x14ac:dyDescent="0.2">
      <c r="L439" s="1" t="s">
        <v>47</v>
      </c>
      <c r="M439" s="1"/>
      <c r="N439" s="1"/>
    </row>
    <row r="454" spans="1:15" ht="14.25" x14ac:dyDescent="0.2">
      <c r="A454" s="4" t="s">
        <v>26</v>
      </c>
      <c r="C454" s="4" t="s">
        <v>32</v>
      </c>
      <c r="E454" s="218"/>
      <c r="F454" s="218"/>
      <c r="G454" s="218"/>
      <c r="H454" s="218"/>
      <c r="I454" s="218"/>
      <c r="J454" s="218"/>
      <c r="K454" s="218"/>
    </row>
    <row r="455" spans="1:15" ht="14.25" x14ac:dyDescent="0.2">
      <c r="A455" s="4" t="s">
        <v>23</v>
      </c>
      <c r="C455" s="4" t="s">
        <v>167</v>
      </c>
      <c r="E455" s="218"/>
      <c r="F455" s="218"/>
      <c r="G455" s="218"/>
      <c r="H455" s="218"/>
      <c r="I455" s="218"/>
      <c r="J455" s="218"/>
      <c r="K455" s="218"/>
    </row>
    <row r="456" spans="1:15" ht="14.25" x14ac:dyDescent="0.2">
      <c r="A456" s="4" t="s">
        <v>63</v>
      </c>
      <c r="C456" s="4" t="s">
        <v>171</v>
      </c>
      <c r="E456" s="218"/>
      <c r="F456" s="218"/>
      <c r="G456" s="218"/>
      <c r="H456" s="218"/>
      <c r="I456" s="218"/>
      <c r="J456" s="218"/>
      <c r="K456" s="218"/>
    </row>
    <row r="457" spans="1:15" ht="14.25" x14ac:dyDescent="0.2">
      <c r="E457" s="218"/>
      <c r="F457" s="218"/>
      <c r="G457" s="218"/>
      <c r="H457" s="218"/>
      <c r="I457" s="218"/>
      <c r="J457" s="218"/>
      <c r="K457" s="218"/>
    </row>
    <row r="458" spans="1:15" ht="13.5" thickBot="1" x14ac:dyDescent="0.25">
      <c r="A458" s="4" t="s">
        <v>24</v>
      </c>
      <c r="C458" s="4" t="s">
        <v>25</v>
      </c>
      <c r="K458" s="38" t="s">
        <v>15</v>
      </c>
      <c r="L458" s="39" t="str">
        <f>L420</f>
        <v>Maret 2024</v>
      </c>
    </row>
    <row r="459" spans="1:15" ht="13.5" thickTop="1" x14ac:dyDescent="0.2">
      <c r="A459" s="329" t="s">
        <v>0</v>
      </c>
      <c r="B459" s="323" t="s">
        <v>20</v>
      </c>
      <c r="C459" s="324"/>
      <c r="D459" s="298" t="s">
        <v>1</v>
      </c>
      <c r="E459" s="337"/>
      <c r="F459" s="290" t="s">
        <v>4</v>
      </c>
      <c r="G459" s="290" t="s">
        <v>5</v>
      </c>
      <c r="H459" s="290" t="s">
        <v>6</v>
      </c>
      <c r="I459" s="290" t="s">
        <v>17</v>
      </c>
      <c r="J459" s="335" t="s">
        <v>18</v>
      </c>
      <c r="K459" s="342"/>
      <c r="L459" s="298" t="s">
        <v>19</v>
      </c>
      <c r="M459" s="299"/>
      <c r="N459" s="300"/>
      <c r="O459" s="231"/>
    </row>
    <row r="460" spans="1:15" x14ac:dyDescent="0.2">
      <c r="A460" s="339"/>
      <c r="B460" s="325"/>
      <c r="C460" s="326"/>
      <c r="D460" s="291" t="s">
        <v>2</v>
      </c>
      <c r="E460" s="291" t="s">
        <v>3</v>
      </c>
      <c r="F460" s="341"/>
      <c r="G460" s="291"/>
      <c r="H460" s="291"/>
      <c r="I460" s="293"/>
      <c r="J460" s="291" t="s">
        <v>7</v>
      </c>
      <c r="K460" s="291" t="s">
        <v>8</v>
      </c>
      <c r="L460" s="302" t="s">
        <v>7</v>
      </c>
      <c r="M460" s="303" t="s">
        <v>8</v>
      </c>
      <c r="N460" s="304"/>
      <c r="O460" s="231"/>
    </row>
    <row r="461" spans="1:15" x14ac:dyDescent="0.2">
      <c r="A461" s="340"/>
      <c r="B461" s="327"/>
      <c r="C461" s="328"/>
      <c r="D461" s="292"/>
      <c r="E461" s="292"/>
      <c r="F461" s="301"/>
      <c r="G461" s="292"/>
      <c r="H461" s="292"/>
      <c r="I461" s="294"/>
      <c r="J461" s="301"/>
      <c r="K461" s="301"/>
      <c r="L461" s="292"/>
      <c r="M461" s="40" t="s">
        <v>9</v>
      </c>
      <c r="N461" s="41" t="s">
        <v>10</v>
      </c>
      <c r="O461" s="231"/>
    </row>
    <row r="462" spans="1:15" x14ac:dyDescent="0.2">
      <c r="A462" s="42">
        <v>1</v>
      </c>
      <c r="B462" s="305">
        <v>2</v>
      </c>
      <c r="C462" s="306"/>
      <c r="D462" s="43">
        <v>3</v>
      </c>
      <c r="E462" s="43">
        <v>4</v>
      </c>
      <c r="F462" s="43">
        <v>5</v>
      </c>
      <c r="G462" s="43">
        <v>6</v>
      </c>
      <c r="H462" s="43">
        <v>7</v>
      </c>
      <c r="I462" s="43">
        <v>8</v>
      </c>
      <c r="J462" s="43">
        <v>9</v>
      </c>
      <c r="K462" s="43">
        <v>10</v>
      </c>
      <c r="L462" s="43">
        <v>11</v>
      </c>
      <c r="M462" s="43">
        <v>12</v>
      </c>
      <c r="N462" s="44">
        <v>13</v>
      </c>
      <c r="O462" s="232"/>
    </row>
    <row r="463" spans="1:15" x14ac:dyDescent="0.2">
      <c r="A463" s="45"/>
      <c r="B463" s="46"/>
      <c r="C463" s="47"/>
      <c r="D463" s="217"/>
      <c r="E463" s="217"/>
      <c r="F463" s="217"/>
      <c r="G463" s="217"/>
      <c r="H463" s="217"/>
      <c r="I463" s="217"/>
      <c r="J463" s="217"/>
      <c r="K463" s="217"/>
      <c r="L463" s="217"/>
      <c r="M463" s="217"/>
      <c r="N463" s="49"/>
    </row>
    <row r="464" spans="1:15" x14ac:dyDescent="0.2">
      <c r="A464" s="75">
        <v>1</v>
      </c>
      <c r="B464" s="1" t="s">
        <v>172</v>
      </c>
      <c r="C464" s="47"/>
      <c r="D464" s="217"/>
      <c r="E464" s="217" t="s">
        <v>31</v>
      </c>
      <c r="F464" s="76">
        <v>12000000</v>
      </c>
      <c r="G464" s="77" t="s">
        <v>27</v>
      </c>
      <c r="H464" s="77"/>
      <c r="I464" s="57">
        <f>F464/F469*100</f>
        <v>100</v>
      </c>
      <c r="J464" s="57">
        <f>M464/F464*100</f>
        <v>0</v>
      </c>
      <c r="K464" s="57">
        <f>M464/F464*100</f>
        <v>0</v>
      </c>
      <c r="L464" s="57">
        <f>I464*J464/100</f>
        <v>0</v>
      </c>
      <c r="M464" s="57">
        <v>0</v>
      </c>
      <c r="N464" s="58">
        <f>I464*K464/100</f>
        <v>0</v>
      </c>
      <c r="O464" s="233"/>
    </row>
    <row r="465" spans="1:15" x14ac:dyDescent="0.2">
      <c r="A465" s="75"/>
      <c r="B465" s="1"/>
      <c r="C465" s="47"/>
      <c r="D465" s="217"/>
      <c r="E465" s="217"/>
      <c r="F465" s="76"/>
      <c r="G465" s="77"/>
      <c r="H465" s="77"/>
      <c r="I465" s="57"/>
      <c r="J465" s="57"/>
      <c r="K465" s="57"/>
      <c r="L465" s="57"/>
      <c r="M465" s="57"/>
      <c r="N465" s="58"/>
      <c r="O465" s="233"/>
    </row>
    <row r="466" spans="1:15" x14ac:dyDescent="0.2">
      <c r="A466" s="75"/>
      <c r="B466" s="1"/>
      <c r="C466" s="47"/>
      <c r="D466" s="217"/>
      <c r="E466" s="217"/>
      <c r="F466" s="76"/>
      <c r="G466" s="77"/>
      <c r="H466" s="77"/>
      <c r="I466" s="57"/>
      <c r="J466" s="57"/>
      <c r="K466" s="57"/>
      <c r="L466" s="57"/>
      <c r="M466" s="57"/>
      <c r="N466" s="58"/>
      <c r="O466" s="233"/>
    </row>
    <row r="467" spans="1:15" x14ac:dyDescent="0.2">
      <c r="A467" s="75"/>
      <c r="B467" s="307"/>
      <c r="C467" s="308"/>
      <c r="D467" s="217"/>
      <c r="E467" s="217"/>
      <c r="F467" s="76"/>
      <c r="G467" s="77"/>
      <c r="H467" s="77"/>
      <c r="I467" s="57"/>
      <c r="J467" s="57"/>
      <c r="K467" s="57"/>
      <c r="L467" s="57"/>
      <c r="M467" s="57"/>
      <c r="N467" s="58"/>
      <c r="O467" s="233"/>
    </row>
    <row r="468" spans="1:15" x14ac:dyDescent="0.2">
      <c r="A468" s="45"/>
      <c r="B468" s="46"/>
      <c r="C468" s="78"/>
      <c r="D468" s="217"/>
      <c r="E468" s="217"/>
      <c r="F468" s="57"/>
      <c r="G468" s="77"/>
      <c r="H468" s="217"/>
      <c r="I468" s="57"/>
      <c r="J468" s="57"/>
      <c r="K468" s="57"/>
      <c r="L468" s="57"/>
      <c r="M468" s="57"/>
      <c r="N468" s="58"/>
      <c r="O468" s="233"/>
    </row>
    <row r="469" spans="1:15" ht="13.5" thickBot="1" x14ac:dyDescent="0.25">
      <c r="A469" s="295" t="s">
        <v>16</v>
      </c>
      <c r="B469" s="296"/>
      <c r="C469" s="296"/>
      <c r="D469" s="296"/>
      <c r="E469" s="297"/>
      <c r="F469" s="64">
        <f>SUM(F463:F468)</f>
        <v>12000000</v>
      </c>
      <c r="G469" s="65"/>
      <c r="H469" s="66"/>
      <c r="I469" s="67">
        <f>SUM(I463:I468)</f>
        <v>100</v>
      </c>
      <c r="J469" s="64"/>
      <c r="K469" s="68"/>
      <c r="L469" s="64">
        <f>SUM(L463:L468)</f>
        <v>0</v>
      </c>
      <c r="M469" s="64">
        <f>SUM(M463:M468)</f>
        <v>0</v>
      </c>
      <c r="N469" s="69">
        <f>SUM(N463:N468)</f>
        <v>0</v>
      </c>
      <c r="O469" s="234"/>
    </row>
    <row r="470" spans="1:15" ht="13.5" thickTop="1" x14ac:dyDescent="0.2"/>
    <row r="471" spans="1:15" x14ac:dyDescent="0.2">
      <c r="E471" s="79"/>
      <c r="L471" s="72" t="str">
        <f>L433</f>
        <v>Benteng Jampea, 31 Maret 2024</v>
      </c>
      <c r="M471" s="71"/>
    </row>
    <row r="472" spans="1:15" x14ac:dyDescent="0.2">
      <c r="E472" s="80"/>
      <c r="F472" s="22"/>
    </row>
    <row r="473" spans="1:15" x14ac:dyDescent="0.2">
      <c r="L473" s="73" t="s">
        <v>28</v>
      </c>
    </row>
    <row r="474" spans="1:15" x14ac:dyDescent="0.2">
      <c r="L474" s="73"/>
    </row>
    <row r="475" spans="1:15" x14ac:dyDescent="0.2">
      <c r="L475" s="73"/>
    </row>
    <row r="476" spans="1:15" x14ac:dyDescent="0.2">
      <c r="L476" s="74" t="s">
        <v>44</v>
      </c>
      <c r="M476" s="1"/>
      <c r="N476" s="1"/>
    </row>
    <row r="477" spans="1:15" x14ac:dyDescent="0.2">
      <c r="L477" s="1" t="s">
        <v>47</v>
      </c>
      <c r="M477" s="1"/>
      <c r="N477" s="1"/>
    </row>
    <row r="492" spans="1:12" ht="14.25" x14ac:dyDescent="0.2">
      <c r="A492" s="4" t="s">
        <v>26</v>
      </c>
      <c r="C492" s="4" t="s">
        <v>32</v>
      </c>
      <c r="E492" s="37"/>
      <c r="F492" s="37"/>
      <c r="G492" s="37"/>
      <c r="H492" s="37"/>
      <c r="I492" s="37"/>
      <c r="J492" s="37"/>
      <c r="K492" s="37"/>
    </row>
    <row r="493" spans="1:12" ht="14.25" x14ac:dyDescent="0.2">
      <c r="A493" s="4" t="s">
        <v>23</v>
      </c>
      <c r="C493" s="4" t="s">
        <v>82</v>
      </c>
      <c r="E493" s="37"/>
      <c r="F493" s="37"/>
      <c r="G493" s="37"/>
      <c r="H493" s="37"/>
      <c r="I493" s="37"/>
      <c r="J493" s="37"/>
      <c r="K493" s="37"/>
    </row>
    <row r="494" spans="1:12" ht="14.25" x14ac:dyDescent="0.2">
      <c r="A494" s="4" t="s">
        <v>63</v>
      </c>
      <c r="C494" s="4" t="s">
        <v>39</v>
      </c>
      <c r="E494" s="37"/>
      <c r="F494" s="37"/>
      <c r="G494" s="37"/>
      <c r="H494" s="37"/>
      <c r="I494" s="37"/>
      <c r="J494" s="37"/>
      <c r="K494" s="37"/>
    </row>
    <row r="495" spans="1:12" ht="14.25" x14ac:dyDescent="0.2">
      <c r="E495" s="37"/>
      <c r="F495" s="37"/>
      <c r="G495" s="37"/>
      <c r="H495" s="37"/>
      <c r="I495" s="37"/>
      <c r="J495" s="37"/>
      <c r="K495" s="37"/>
    </row>
    <row r="496" spans="1:12" ht="13.5" thickBot="1" x14ac:dyDescent="0.25">
      <c r="A496" s="4" t="s">
        <v>24</v>
      </c>
      <c r="C496" s="4" t="s">
        <v>25</v>
      </c>
      <c r="K496" s="38" t="s">
        <v>15</v>
      </c>
      <c r="L496" s="39" t="str">
        <f>L382</f>
        <v>Maret 2024</v>
      </c>
    </row>
    <row r="497" spans="1:18" ht="13.5" thickTop="1" x14ac:dyDescent="0.2">
      <c r="A497" s="329" t="s">
        <v>0</v>
      </c>
      <c r="B497" s="323" t="s">
        <v>20</v>
      </c>
      <c r="C497" s="324"/>
      <c r="D497" s="298" t="s">
        <v>1</v>
      </c>
      <c r="E497" s="337"/>
      <c r="F497" s="290" t="s">
        <v>4</v>
      </c>
      <c r="G497" s="290" t="s">
        <v>5</v>
      </c>
      <c r="H497" s="290" t="s">
        <v>6</v>
      </c>
      <c r="I497" s="290" t="s">
        <v>17</v>
      </c>
      <c r="J497" s="335" t="s">
        <v>18</v>
      </c>
      <c r="K497" s="342"/>
      <c r="L497" s="298" t="s">
        <v>19</v>
      </c>
      <c r="M497" s="299"/>
      <c r="N497" s="300"/>
      <c r="O497" s="231"/>
    </row>
    <row r="498" spans="1:18" x14ac:dyDescent="0.2">
      <c r="A498" s="339"/>
      <c r="B498" s="325"/>
      <c r="C498" s="326"/>
      <c r="D498" s="291" t="s">
        <v>2</v>
      </c>
      <c r="E498" s="291" t="s">
        <v>3</v>
      </c>
      <c r="F498" s="341"/>
      <c r="G498" s="291"/>
      <c r="H498" s="291"/>
      <c r="I498" s="293"/>
      <c r="J498" s="291" t="s">
        <v>7</v>
      </c>
      <c r="K498" s="291" t="s">
        <v>8</v>
      </c>
      <c r="L498" s="302" t="s">
        <v>7</v>
      </c>
      <c r="M498" s="303" t="s">
        <v>8</v>
      </c>
      <c r="N498" s="304"/>
      <c r="O498" s="231"/>
    </row>
    <row r="499" spans="1:18" x14ac:dyDescent="0.2">
      <c r="A499" s="340"/>
      <c r="B499" s="327"/>
      <c r="C499" s="328"/>
      <c r="D499" s="292"/>
      <c r="E499" s="292"/>
      <c r="F499" s="301"/>
      <c r="G499" s="292"/>
      <c r="H499" s="292"/>
      <c r="I499" s="294"/>
      <c r="J499" s="301"/>
      <c r="K499" s="301"/>
      <c r="L499" s="292"/>
      <c r="M499" s="40" t="s">
        <v>9</v>
      </c>
      <c r="N499" s="41" t="s">
        <v>10</v>
      </c>
      <c r="O499" s="231"/>
    </row>
    <row r="500" spans="1:18" x14ac:dyDescent="0.2">
      <c r="A500" s="42">
        <v>1</v>
      </c>
      <c r="B500" s="305">
        <v>2</v>
      </c>
      <c r="C500" s="306"/>
      <c r="D500" s="43">
        <v>3</v>
      </c>
      <c r="E500" s="43">
        <v>4</v>
      </c>
      <c r="F500" s="43">
        <v>5</v>
      </c>
      <c r="G500" s="43">
        <v>6</v>
      </c>
      <c r="H500" s="43">
        <v>7</v>
      </c>
      <c r="I500" s="43">
        <v>8</v>
      </c>
      <c r="J500" s="43">
        <v>9</v>
      </c>
      <c r="K500" s="43">
        <v>10</v>
      </c>
      <c r="L500" s="43">
        <v>11</v>
      </c>
      <c r="M500" s="43">
        <v>12</v>
      </c>
      <c r="N500" s="44">
        <v>13</v>
      </c>
      <c r="O500" s="232"/>
    </row>
    <row r="501" spans="1:18" x14ac:dyDescent="0.2">
      <c r="A501" s="45"/>
      <c r="B501" s="46"/>
      <c r="C501" s="47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9"/>
    </row>
    <row r="502" spans="1:18" x14ac:dyDescent="0.2">
      <c r="A502" s="75">
        <v>1</v>
      </c>
      <c r="B502" s="1" t="s">
        <v>83</v>
      </c>
      <c r="C502" s="47"/>
      <c r="D502" s="48"/>
      <c r="E502" s="48" t="s">
        <v>31</v>
      </c>
      <c r="F502" s="167">
        <v>1680000</v>
      </c>
      <c r="G502" s="77" t="s">
        <v>27</v>
      </c>
      <c r="H502" s="77"/>
      <c r="I502" s="57">
        <f>F502/F506*100</f>
        <v>15.300546448087433</v>
      </c>
      <c r="J502" s="57">
        <f>M502/F502*100</f>
        <v>0</v>
      </c>
      <c r="K502" s="57">
        <f>M502/F502*100</f>
        <v>0</v>
      </c>
      <c r="L502" s="57">
        <f>I502*J502/100</f>
        <v>0</v>
      </c>
      <c r="M502" s="161">
        <v>0</v>
      </c>
      <c r="N502" s="58">
        <f>I502*K502/100</f>
        <v>0</v>
      </c>
      <c r="O502" s="233"/>
    </row>
    <row r="503" spans="1:18" x14ac:dyDescent="0.2">
      <c r="A503" s="75">
        <v>2</v>
      </c>
      <c r="B503" s="1" t="s">
        <v>84</v>
      </c>
      <c r="C503" s="47"/>
      <c r="D503" s="48"/>
      <c r="E503" s="48"/>
      <c r="F503" s="166">
        <v>3000000</v>
      </c>
      <c r="G503" s="77" t="s">
        <v>27</v>
      </c>
      <c r="H503" s="77"/>
      <c r="I503" s="57">
        <f>F503/F506*100</f>
        <v>27.322404371584703</v>
      </c>
      <c r="J503" s="57">
        <f>M503/F503*100</f>
        <v>0</v>
      </c>
      <c r="K503" s="57">
        <f>M503/F503*100</f>
        <v>0</v>
      </c>
      <c r="L503" s="57">
        <f>I503*J503/100</f>
        <v>0</v>
      </c>
      <c r="M503" s="57">
        <v>0</v>
      </c>
      <c r="N503" s="58">
        <f>I503*K503/100</f>
        <v>0</v>
      </c>
      <c r="O503" s="233"/>
      <c r="P503" s="238"/>
      <c r="Q503" s="240"/>
      <c r="R503" s="238"/>
    </row>
    <row r="504" spans="1:18" x14ac:dyDescent="0.2">
      <c r="A504" s="75">
        <v>3</v>
      </c>
      <c r="B504" s="1" t="s">
        <v>85</v>
      </c>
      <c r="C504" s="47"/>
      <c r="D504" s="48"/>
      <c r="E504" s="48"/>
      <c r="F504" s="166">
        <v>6300000</v>
      </c>
      <c r="G504" s="77" t="s">
        <v>27</v>
      </c>
      <c r="H504" s="77"/>
      <c r="I504" s="57">
        <f>F504/F506*100</f>
        <v>57.377049180327866</v>
      </c>
      <c r="J504" s="57">
        <f>M504/F504*100</f>
        <v>22.607142857142858</v>
      </c>
      <c r="K504" s="57">
        <f>M504/F504*100</f>
        <v>22.607142857142858</v>
      </c>
      <c r="L504" s="57">
        <f>I504*J504/100</f>
        <v>12.971311475409836</v>
      </c>
      <c r="M504" s="57">
        <f>949500+474750</f>
        <v>1424250</v>
      </c>
      <c r="N504" s="58">
        <f>I504*K504/100</f>
        <v>12.971311475409836</v>
      </c>
      <c r="O504" s="233"/>
      <c r="P504" s="237">
        <v>474750</v>
      </c>
      <c r="Q504" s="237">
        <v>474750</v>
      </c>
      <c r="R504" s="240">
        <f>SUM(P504:Q504)</f>
        <v>949500</v>
      </c>
    </row>
    <row r="505" spans="1:18" x14ac:dyDescent="0.2">
      <c r="A505" s="45"/>
      <c r="B505" s="46"/>
      <c r="C505" s="78"/>
      <c r="D505" s="48"/>
      <c r="E505" s="48"/>
      <c r="F505" s="57"/>
      <c r="G505" s="77"/>
      <c r="H505" s="48"/>
      <c r="I505" s="57"/>
      <c r="J505" s="57"/>
      <c r="K505" s="57"/>
      <c r="L505" s="57"/>
      <c r="M505" s="57"/>
      <c r="N505" s="58"/>
      <c r="O505" s="233"/>
    </row>
    <row r="506" spans="1:18" ht="13.5" thickBot="1" x14ac:dyDescent="0.25">
      <c r="A506" s="295" t="s">
        <v>16</v>
      </c>
      <c r="B506" s="296"/>
      <c r="C506" s="296"/>
      <c r="D506" s="296"/>
      <c r="E506" s="297"/>
      <c r="F506" s="64">
        <f>SUM(F501:F505)</f>
        <v>10980000</v>
      </c>
      <c r="G506" s="65"/>
      <c r="H506" s="66"/>
      <c r="I506" s="67">
        <f>SUM(I501:I505)</f>
        <v>100</v>
      </c>
      <c r="J506" s="64"/>
      <c r="K506" s="68"/>
      <c r="L506" s="64">
        <f>SUM(L501:L505)</f>
        <v>12.971311475409836</v>
      </c>
      <c r="M506" s="64">
        <f>SUM(M501:M505)</f>
        <v>1424250</v>
      </c>
      <c r="N506" s="69">
        <f>SUM(N501:N505)</f>
        <v>12.971311475409836</v>
      </c>
      <c r="O506" s="234"/>
    </row>
    <row r="507" spans="1:18" ht="13.5" thickTop="1" x14ac:dyDescent="0.2"/>
    <row r="508" spans="1:18" x14ac:dyDescent="0.2">
      <c r="L508" s="72" t="str">
        <f>L395</f>
        <v>Benteng Jampea, 31 Maret 2024</v>
      </c>
      <c r="M508" s="71"/>
    </row>
    <row r="510" spans="1:18" x14ac:dyDescent="0.2">
      <c r="L510" s="73" t="s">
        <v>28</v>
      </c>
    </row>
    <row r="511" spans="1:18" x14ac:dyDescent="0.2">
      <c r="L511" s="73"/>
    </row>
    <row r="512" spans="1:18" x14ac:dyDescent="0.2">
      <c r="L512" s="73"/>
    </row>
    <row r="513" spans="12:19" x14ac:dyDescent="0.2">
      <c r="L513" s="74" t="s">
        <v>44</v>
      </c>
      <c r="M513" s="1"/>
      <c r="N513" s="1"/>
    </row>
    <row r="514" spans="12:19" x14ac:dyDescent="0.2">
      <c r="L514" s="1" t="s">
        <v>47</v>
      </c>
      <c r="M514" s="1"/>
      <c r="N514" s="1"/>
    </row>
    <row r="523" spans="12:19" x14ac:dyDescent="0.2">
      <c r="S523" s="241" t="s">
        <v>170</v>
      </c>
    </row>
    <row r="530" spans="1:15" ht="14.25" x14ac:dyDescent="0.2">
      <c r="A530" s="4" t="s">
        <v>26</v>
      </c>
      <c r="C530" s="4" t="s">
        <v>32</v>
      </c>
      <c r="E530" s="37"/>
      <c r="F530" s="37"/>
      <c r="G530" s="37"/>
      <c r="H530" s="37"/>
      <c r="I530" s="37"/>
      <c r="J530" s="37"/>
      <c r="K530" s="37"/>
    </row>
    <row r="531" spans="1:15" ht="14.25" x14ac:dyDescent="0.2">
      <c r="A531" s="4" t="s">
        <v>23</v>
      </c>
      <c r="C531" s="4" t="s">
        <v>82</v>
      </c>
      <c r="E531" s="37"/>
      <c r="F531" s="37"/>
      <c r="G531" s="37"/>
      <c r="H531" s="37"/>
      <c r="I531" s="37"/>
      <c r="J531" s="37"/>
      <c r="K531" s="37"/>
    </row>
    <row r="532" spans="1:15" ht="14.25" x14ac:dyDescent="0.2">
      <c r="A532" s="4" t="s">
        <v>63</v>
      </c>
      <c r="C532" s="4" t="s">
        <v>86</v>
      </c>
      <c r="E532" s="37"/>
      <c r="F532" s="37"/>
      <c r="G532" s="37"/>
      <c r="H532" s="37"/>
      <c r="I532" s="37"/>
      <c r="J532" s="37"/>
      <c r="K532" s="37"/>
    </row>
    <row r="533" spans="1:15" ht="14.25" x14ac:dyDescent="0.2">
      <c r="E533" s="37"/>
      <c r="F533" s="37"/>
      <c r="G533" s="37"/>
      <c r="H533" s="37"/>
      <c r="I533" s="37"/>
      <c r="J533" s="37"/>
      <c r="K533" s="37"/>
    </row>
    <row r="534" spans="1:15" ht="13.5" thickBot="1" x14ac:dyDescent="0.25">
      <c r="A534" s="4" t="s">
        <v>24</v>
      </c>
      <c r="C534" s="4" t="s">
        <v>25</v>
      </c>
      <c r="K534" s="38" t="s">
        <v>15</v>
      </c>
      <c r="L534" s="39" t="str">
        <f>L496</f>
        <v>Maret 2024</v>
      </c>
    </row>
    <row r="535" spans="1:15" ht="13.5" thickTop="1" x14ac:dyDescent="0.2">
      <c r="A535" s="329" t="s">
        <v>0</v>
      </c>
      <c r="B535" s="323" t="s">
        <v>20</v>
      </c>
      <c r="C535" s="324"/>
      <c r="D535" s="298" t="s">
        <v>1</v>
      </c>
      <c r="E535" s="337"/>
      <c r="F535" s="290" t="s">
        <v>4</v>
      </c>
      <c r="G535" s="290" t="s">
        <v>5</v>
      </c>
      <c r="H535" s="290" t="s">
        <v>6</v>
      </c>
      <c r="I535" s="290" t="s">
        <v>17</v>
      </c>
      <c r="J535" s="335" t="s">
        <v>18</v>
      </c>
      <c r="K535" s="342"/>
      <c r="L535" s="298" t="s">
        <v>19</v>
      </c>
      <c r="M535" s="299"/>
      <c r="N535" s="300"/>
      <c r="O535" s="231"/>
    </row>
    <row r="536" spans="1:15" x14ac:dyDescent="0.2">
      <c r="A536" s="339"/>
      <c r="B536" s="325"/>
      <c r="C536" s="326"/>
      <c r="D536" s="291" t="s">
        <v>2</v>
      </c>
      <c r="E536" s="291" t="s">
        <v>3</v>
      </c>
      <c r="F536" s="341"/>
      <c r="G536" s="291"/>
      <c r="H536" s="291"/>
      <c r="I536" s="293"/>
      <c r="J536" s="291" t="s">
        <v>7</v>
      </c>
      <c r="K536" s="291" t="s">
        <v>8</v>
      </c>
      <c r="L536" s="302" t="s">
        <v>7</v>
      </c>
      <c r="M536" s="303" t="s">
        <v>8</v>
      </c>
      <c r="N536" s="304"/>
      <c r="O536" s="231"/>
    </row>
    <row r="537" spans="1:15" x14ac:dyDescent="0.2">
      <c r="A537" s="340"/>
      <c r="B537" s="327"/>
      <c r="C537" s="328"/>
      <c r="D537" s="292"/>
      <c r="E537" s="292"/>
      <c r="F537" s="301"/>
      <c r="G537" s="292"/>
      <c r="H537" s="292"/>
      <c r="I537" s="294"/>
      <c r="J537" s="301"/>
      <c r="K537" s="301"/>
      <c r="L537" s="292"/>
      <c r="M537" s="40" t="s">
        <v>9</v>
      </c>
      <c r="N537" s="41" t="s">
        <v>10</v>
      </c>
      <c r="O537" s="231"/>
    </row>
    <row r="538" spans="1:15" x14ac:dyDescent="0.2">
      <c r="A538" s="42">
        <v>1</v>
      </c>
      <c r="B538" s="305">
        <v>2</v>
      </c>
      <c r="C538" s="306"/>
      <c r="D538" s="43">
        <v>3</v>
      </c>
      <c r="E538" s="43">
        <v>4</v>
      </c>
      <c r="F538" s="43">
        <v>5</v>
      </c>
      <c r="G538" s="43">
        <v>6</v>
      </c>
      <c r="H538" s="43">
        <v>7</v>
      </c>
      <c r="I538" s="43">
        <v>8</v>
      </c>
      <c r="J538" s="43">
        <v>9</v>
      </c>
      <c r="K538" s="43">
        <v>10</v>
      </c>
      <c r="L538" s="43">
        <v>11</v>
      </c>
      <c r="M538" s="43">
        <v>12</v>
      </c>
      <c r="N538" s="44">
        <v>13</v>
      </c>
      <c r="O538" s="232"/>
    </row>
    <row r="539" spans="1:15" x14ac:dyDescent="0.2">
      <c r="A539" s="45"/>
      <c r="B539" s="46"/>
      <c r="C539" s="47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9"/>
    </row>
    <row r="540" spans="1:15" x14ac:dyDescent="0.2">
      <c r="A540" s="75">
        <v>1</v>
      </c>
      <c r="B540" s="170" t="s">
        <v>87</v>
      </c>
      <c r="C540" s="47"/>
      <c r="D540" s="48"/>
      <c r="E540" s="48"/>
      <c r="F540" s="171">
        <v>40200000</v>
      </c>
      <c r="G540" s="56" t="s">
        <v>27</v>
      </c>
      <c r="H540" s="48"/>
      <c r="I540" s="57">
        <f>F540/F546*100</f>
        <v>63.311074713367773</v>
      </c>
      <c r="J540" s="57">
        <f>M540/F540*100</f>
        <v>22.014925373134329</v>
      </c>
      <c r="K540" s="57">
        <f>M540/F540*100</f>
        <v>22.014925373134329</v>
      </c>
      <c r="L540" s="57">
        <f>I540*J540/100</f>
        <v>13.937885851077233</v>
      </c>
      <c r="M540" s="60">
        <v>8850000</v>
      </c>
      <c r="N540" s="58">
        <f>I540*K540/100</f>
        <v>13.937885851077233</v>
      </c>
      <c r="O540" s="233"/>
    </row>
    <row r="541" spans="1:15" x14ac:dyDescent="0.2">
      <c r="A541" s="75">
        <v>2</v>
      </c>
      <c r="B541" s="170" t="s">
        <v>150</v>
      </c>
      <c r="C541" s="47"/>
      <c r="D541" s="48"/>
      <c r="E541" s="48"/>
      <c r="F541" s="171">
        <v>1296000</v>
      </c>
      <c r="G541" s="56" t="s">
        <v>27</v>
      </c>
      <c r="H541" s="48"/>
      <c r="I541" s="57">
        <f>F541/F546*100</f>
        <v>2.0410734534458861</v>
      </c>
      <c r="J541" s="57">
        <f>M541/F541*100</f>
        <v>0</v>
      </c>
      <c r="K541" s="57">
        <f>M541/F541*100</f>
        <v>0</v>
      </c>
      <c r="L541" s="57">
        <f>I541*J541/100</f>
        <v>0</v>
      </c>
      <c r="M541" s="60">
        <v>0</v>
      </c>
      <c r="N541" s="58">
        <f>I541*K541/100</f>
        <v>0</v>
      </c>
      <c r="O541" s="233"/>
    </row>
    <row r="542" spans="1:15" x14ac:dyDescent="0.2">
      <c r="A542" s="75">
        <v>3</v>
      </c>
      <c r="B542" s="170" t="s">
        <v>88</v>
      </c>
      <c r="C542" s="47"/>
      <c r="D542" s="48"/>
      <c r="E542" s="48"/>
      <c r="F542" s="171">
        <v>12000000</v>
      </c>
      <c r="G542" s="77" t="s">
        <v>27</v>
      </c>
      <c r="H542" s="77"/>
      <c r="I542" s="57">
        <f>F542/F546*100</f>
        <v>18.898828272647094</v>
      </c>
      <c r="J542" s="57">
        <f>M542/F542*100</f>
        <v>100</v>
      </c>
      <c r="K542" s="57">
        <f>M542/F542*100</f>
        <v>100</v>
      </c>
      <c r="L542" s="57">
        <f>I542*J542/100</f>
        <v>18.898828272647094</v>
      </c>
      <c r="M542" s="211">
        <v>12000000</v>
      </c>
      <c r="N542" s="58">
        <f>I542*K542/100</f>
        <v>18.898828272647094</v>
      </c>
      <c r="O542" s="233"/>
    </row>
    <row r="543" spans="1:15" x14ac:dyDescent="0.2">
      <c r="A543" s="75">
        <v>4</v>
      </c>
      <c r="B543" s="170" t="s">
        <v>151</v>
      </c>
      <c r="C543" s="47"/>
      <c r="D543" s="48"/>
      <c r="E543" s="48"/>
      <c r="F543" s="171">
        <v>10000000</v>
      </c>
      <c r="G543" s="77" t="s">
        <v>27</v>
      </c>
      <c r="H543" s="77"/>
      <c r="I543" s="57">
        <f>F543/F546*100</f>
        <v>15.749023560539246</v>
      </c>
      <c r="J543" s="57">
        <f>M543/F543*100</f>
        <v>0</v>
      </c>
      <c r="K543" s="57">
        <f>M543/F543*100</f>
        <v>0</v>
      </c>
      <c r="L543" s="57">
        <f>I543*J543/100</f>
        <v>0</v>
      </c>
      <c r="M543" s="60">
        <v>0</v>
      </c>
      <c r="N543" s="58">
        <f>I543*K543/100</f>
        <v>0</v>
      </c>
      <c r="O543" s="233"/>
    </row>
    <row r="544" spans="1:15" x14ac:dyDescent="0.2">
      <c r="A544" s="75"/>
      <c r="B544" s="1"/>
      <c r="C544" s="47"/>
      <c r="D544" s="48"/>
      <c r="E544" s="48"/>
      <c r="F544" s="76"/>
      <c r="G544" s="77"/>
      <c r="H544" s="77"/>
      <c r="I544" s="57"/>
      <c r="J544" s="57"/>
      <c r="K544" s="57"/>
      <c r="L544" s="57"/>
      <c r="M544" s="76"/>
      <c r="N544" s="58"/>
      <c r="O544" s="233"/>
    </row>
    <row r="545" spans="1:15" x14ac:dyDescent="0.2">
      <c r="A545" s="45"/>
      <c r="B545" s="46"/>
      <c r="C545" s="78"/>
      <c r="D545" s="48"/>
      <c r="E545" s="48"/>
      <c r="F545" s="57"/>
      <c r="G545" s="77"/>
      <c r="H545" s="48"/>
      <c r="I545" s="57"/>
      <c r="J545" s="57"/>
      <c r="K545" s="57"/>
      <c r="L545" s="57"/>
      <c r="M545" s="57"/>
      <c r="N545" s="58"/>
      <c r="O545" s="233"/>
    </row>
    <row r="546" spans="1:15" ht="13.5" thickBot="1" x14ac:dyDescent="0.25">
      <c r="A546" s="295" t="s">
        <v>16</v>
      </c>
      <c r="B546" s="296"/>
      <c r="C546" s="296"/>
      <c r="D546" s="296"/>
      <c r="E546" s="297"/>
      <c r="F546" s="64">
        <f>SUM(F539:F545)</f>
        <v>63496000</v>
      </c>
      <c r="G546" s="65"/>
      <c r="H546" s="66"/>
      <c r="I546" s="67">
        <f>SUM(I539:I545)</f>
        <v>100</v>
      </c>
      <c r="J546" s="64"/>
      <c r="K546" s="68"/>
      <c r="L546" s="64">
        <f>SUM(L539:L545)</f>
        <v>32.836714123724327</v>
      </c>
      <c r="M546" s="64">
        <f>SUM(M539:M545)</f>
        <v>20850000</v>
      </c>
      <c r="N546" s="69">
        <f>SUM(N539:N545)</f>
        <v>32.836714123724327</v>
      </c>
      <c r="O546" s="234"/>
    </row>
    <row r="547" spans="1:15" ht="13.5" thickTop="1" x14ac:dyDescent="0.2"/>
    <row r="548" spans="1:15" x14ac:dyDescent="0.2">
      <c r="C548" s="4" t="s">
        <v>149</v>
      </c>
      <c r="L548" s="72" t="str">
        <f>L508</f>
        <v>Benteng Jampea, 31 Maret 2024</v>
      </c>
      <c r="M548" s="71"/>
    </row>
    <row r="550" spans="1:15" x14ac:dyDescent="0.2">
      <c r="L550" s="73" t="s">
        <v>28</v>
      </c>
    </row>
    <row r="551" spans="1:15" x14ac:dyDescent="0.2">
      <c r="L551" s="73"/>
    </row>
    <row r="552" spans="1:15" x14ac:dyDescent="0.2">
      <c r="L552" s="73"/>
    </row>
    <row r="553" spans="1:15" x14ac:dyDescent="0.2">
      <c r="L553" s="74" t="s">
        <v>43</v>
      </c>
      <c r="M553" s="1"/>
      <c r="N553" s="1"/>
    </row>
    <row r="554" spans="1:15" x14ac:dyDescent="0.2">
      <c r="L554" s="334" t="s">
        <v>45</v>
      </c>
      <c r="M554" s="334"/>
      <c r="N554" s="334"/>
      <c r="O554" s="235"/>
    </row>
    <row r="568" spans="1:15" ht="14.25" x14ac:dyDescent="0.2">
      <c r="A568" s="4" t="s">
        <v>26</v>
      </c>
      <c r="C568" s="4" t="s">
        <v>32</v>
      </c>
      <c r="D568" s="1"/>
      <c r="E568" s="83"/>
      <c r="F568" s="83"/>
      <c r="G568" s="83"/>
      <c r="H568" s="83"/>
      <c r="I568" s="83"/>
      <c r="J568" s="83"/>
      <c r="K568" s="83"/>
      <c r="L568" s="1"/>
      <c r="M568" s="1"/>
      <c r="N568" s="1"/>
    </row>
    <row r="569" spans="1:15" ht="14.25" x14ac:dyDescent="0.2">
      <c r="A569" s="4" t="s">
        <v>23</v>
      </c>
      <c r="C569" s="4" t="s">
        <v>89</v>
      </c>
      <c r="D569" s="1"/>
      <c r="E569" s="83"/>
      <c r="F569" s="83"/>
      <c r="G569" s="83"/>
      <c r="H569" s="83"/>
      <c r="I569" s="83"/>
      <c r="J569" s="83"/>
      <c r="K569" s="83"/>
      <c r="L569" s="1"/>
      <c r="M569" s="1"/>
      <c r="N569" s="1"/>
    </row>
    <row r="570" spans="1:15" ht="14.25" x14ac:dyDescent="0.2">
      <c r="A570" s="4" t="s">
        <v>52</v>
      </c>
      <c r="C570" s="4" t="s">
        <v>152</v>
      </c>
      <c r="D570" s="1"/>
      <c r="E570" s="83"/>
      <c r="F570" s="83"/>
      <c r="G570" s="83"/>
      <c r="H570" s="83"/>
      <c r="I570" s="83"/>
      <c r="J570" s="83"/>
      <c r="K570" s="83"/>
      <c r="L570" s="1"/>
      <c r="M570" s="1"/>
      <c r="N570" s="1"/>
    </row>
    <row r="571" spans="1:15" ht="14.25" x14ac:dyDescent="0.2">
      <c r="D571" s="1"/>
      <c r="E571" s="83"/>
      <c r="F571" s="83"/>
      <c r="G571" s="83"/>
      <c r="H571" s="83"/>
      <c r="I571" s="83"/>
      <c r="J571" s="83"/>
      <c r="K571" s="83"/>
      <c r="L571" s="1"/>
      <c r="M571" s="1"/>
      <c r="N571" s="1"/>
    </row>
    <row r="572" spans="1:15" ht="13.5" thickBot="1" x14ac:dyDescent="0.25">
      <c r="A572" s="4" t="s">
        <v>24</v>
      </c>
      <c r="C572" s="4" t="s">
        <v>25</v>
      </c>
      <c r="D572" s="1"/>
      <c r="E572" s="1"/>
      <c r="F572" s="1"/>
      <c r="G572" s="1"/>
      <c r="H572" s="1"/>
      <c r="I572" s="1"/>
      <c r="J572" s="1"/>
      <c r="K572" s="84" t="s">
        <v>15</v>
      </c>
      <c r="L572" s="85" t="str">
        <f>'MUSLIANA 1'!L120</f>
        <v>Maret 2024</v>
      </c>
      <c r="M572" s="1"/>
      <c r="N572" s="1"/>
    </row>
    <row r="573" spans="1:15" ht="13.5" thickTop="1" x14ac:dyDescent="0.2">
      <c r="A573" s="277" t="s">
        <v>0</v>
      </c>
      <c r="B573" s="263" t="s">
        <v>20</v>
      </c>
      <c r="C573" s="264"/>
      <c r="D573" s="314" t="s">
        <v>1</v>
      </c>
      <c r="E573" s="315"/>
      <c r="F573" s="258" t="s">
        <v>4</v>
      </c>
      <c r="G573" s="258" t="s">
        <v>5</v>
      </c>
      <c r="H573" s="258" t="s">
        <v>6</v>
      </c>
      <c r="I573" s="258" t="s">
        <v>17</v>
      </c>
      <c r="J573" s="261" t="s">
        <v>18</v>
      </c>
      <c r="K573" s="322"/>
      <c r="L573" s="314" t="s">
        <v>19</v>
      </c>
      <c r="M573" s="316"/>
      <c r="N573" s="317"/>
      <c r="O573" s="231"/>
    </row>
    <row r="574" spans="1:15" x14ac:dyDescent="0.2">
      <c r="A574" s="312"/>
      <c r="B574" s="265"/>
      <c r="C574" s="266"/>
      <c r="D574" s="285" t="s">
        <v>2</v>
      </c>
      <c r="E574" s="285" t="s">
        <v>3</v>
      </c>
      <c r="F574" s="321"/>
      <c r="G574" s="285"/>
      <c r="H574" s="285"/>
      <c r="I574" s="280"/>
      <c r="J574" s="285" t="s">
        <v>7</v>
      </c>
      <c r="K574" s="285" t="s">
        <v>8</v>
      </c>
      <c r="L574" s="269" t="s">
        <v>7</v>
      </c>
      <c r="M574" s="319" t="s">
        <v>8</v>
      </c>
      <c r="N574" s="320"/>
      <c r="O574" s="231"/>
    </row>
    <row r="575" spans="1:15" x14ac:dyDescent="0.2">
      <c r="A575" s="313"/>
      <c r="B575" s="267"/>
      <c r="C575" s="268"/>
      <c r="D575" s="270"/>
      <c r="E575" s="270"/>
      <c r="F575" s="318"/>
      <c r="G575" s="270"/>
      <c r="H575" s="270"/>
      <c r="I575" s="281"/>
      <c r="J575" s="318"/>
      <c r="K575" s="318"/>
      <c r="L575" s="270"/>
      <c r="M575" s="86" t="s">
        <v>9</v>
      </c>
      <c r="N575" s="87" t="s">
        <v>10</v>
      </c>
      <c r="O575" s="231"/>
    </row>
    <row r="576" spans="1:15" x14ac:dyDescent="0.2">
      <c r="A576" s="42">
        <v>1</v>
      </c>
      <c r="B576" s="305">
        <v>2</v>
      </c>
      <c r="C576" s="306"/>
      <c r="D576" s="43">
        <v>3</v>
      </c>
      <c r="E576" s="43">
        <v>4</v>
      </c>
      <c r="F576" s="43">
        <v>5</v>
      </c>
      <c r="G576" s="43">
        <v>6</v>
      </c>
      <c r="H576" s="43">
        <v>7</v>
      </c>
      <c r="I576" s="43">
        <v>8</v>
      </c>
      <c r="J576" s="43">
        <v>9</v>
      </c>
      <c r="K576" s="43">
        <v>10</v>
      </c>
      <c r="L576" s="43">
        <v>11</v>
      </c>
      <c r="M576" s="43">
        <v>12</v>
      </c>
      <c r="N576" s="44">
        <v>13</v>
      </c>
      <c r="O576" s="232"/>
    </row>
    <row r="577" spans="1:18" x14ac:dyDescent="0.2">
      <c r="A577" s="88"/>
      <c r="B577" s="89"/>
      <c r="C577" s="90"/>
      <c r="D577" s="91"/>
      <c r="E577" s="91"/>
      <c r="F577" s="91"/>
      <c r="G577" s="91"/>
      <c r="H577" s="91"/>
      <c r="I577" s="91"/>
      <c r="J577" s="91"/>
      <c r="K577" s="91"/>
      <c r="L577" s="91"/>
      <c r="M577" s="91"/>
      <c r="N577" s="92"/>
    </row>
    <row r="578" spans="1:18" x14ac:dyDescent="0.2">
      <c r="A578" s="75">
        <v>1</v>
      </c>
      <c r="B578" s="170" t="s">
        <v>154</v>
      </c>
      <c r="C578" s="47"/>
      <c r="D578" s="48"/>
      <c r="E578" s="48" t="s">
        <v>31</v>
      </c>
      <c r="F578" s="171">
        <v>4500000</v>
      </c>
      <c r="G578" s="77" t="s">
        <v>27</v>
      </c>
      <c r="H578" s="77"/>
      <c r="I578" s="57">
        <f>F578/F583*100</f>
        <v>11.801730920535011</v>
      </c>
      <c r="J578" s="57">
        <f>M578/F578*100</f>
        <v>0</v>
      </c>
      <c r="K578" s="57">
        <f>M578/F578*100</f>
        <v>0</v>
      </c>
      <c r="L578" s="57">
        <f>I578*J578/100</f>
        <v>0</v>
      </c>
      <c r="M578" s="57">
        <v>0</v>
      </c>
      <c r="N578" s="58">
        <f>I578*K578/100</f>
        <v>0</v>
      </c>
      <c r="O578" s="233"/>
    </row>
    <row r="579" spans="1:18" x14ac:dyDescent="0.2">
      <c r="A579" s="75">
        <v>2</v>
      </c>
      <c r="B579" s="170" t="s">
        <v>173</v>
      </c>
      <c r="C579" s="47"/>
      <c r="D579" s="48"/>
      <c r="E579" s="48" t="s">
        <v>31</v>
      </c>
      <c r="F579" s="171">
        <v>33630000</v>
      </c>
      <c r="G579" s="77" t="s">
        <v>27</v>
      </c>
      <c r="H579" s="77"/>
      <c r="I579" s="57">
        <f>F579/F583*100</f>
        <v>88.198269079464993</v>
      </c>
      <c r="J579" s="57">
        <f>M579/F579*100</f>
        <v>23.193577163247099</v>
      </c>
      <c r="K579" s="57">
        <f>M579/F579*100</f>
        <v>23.193577163247099</v>
      </c>
      <c r="L579" s="57">
        <f>I579*J579/100</f>
        <v>20.456333595594018</v>
      </c>
      <c r="M579" s="57">
        <f>5400000+2400000</f>
        <v>7800000</v>
      </c>
      <c r="N579" s="58">
        <f>I579*K579/100</f>
        <v>20.456333595594018</v>
      </c>
      <c r="O579" s="233"/>
      <c r="P579" s="242">
        <v>3000000</v>
      </c>
      <c r="Q579" s="25">
        <v>2400000</v>
      </c>
      <c r="R579" s="236">
        <f>SUM(P579:Q579)</f>
        <v>5400000</v>
      </c>
    </row>
    <row r="580" spans="1:18" x14ac:dyDescent="0.2">
      <c r="A580" s="93"/>
      <c r="B580" s="170" t="s">
        <v>174</v>
      </c>
      <c r="C580" s="90"/>
      <c r="D580" s="91"/>
      <c r="E580" s="91"/>
      <c r="F580" s="94"/>
      <c r="G580" s="95"/>
      <c r="H580" s="95"/>
      <c r="I580" s="94"/>
      <c r="J580" s="94"/>
      <c r="K580" s="94"/>
      <c r="L580" s="94"/>
      <c r="M580" s="94"/>
      <c r="N580" s="96"/>
      <c r="O580" s="233"/>
    </row>
    <row r="581" spans="1:18" x14ac:dyDescent="0.2">
      <c r="A581" s="93"/>
      <c r="B581" s="89"/>
      <c r="C581" s="90"/>
      <c r="D581" s="91"/>
      <c r="E581" s="91"/>
      <c r="F581" s="94"/>
      <c r="G581" s="95"/>
      <c r="H581" s="95"/>
      <c r="I581" s="94"/>
      <c r="J581" s="94"/>
      <c r="K581" s="94"/>
      <c r="L581" s="94"/>
      <c r="M581" s="94"/>
      <c r="N581" s="96"/>
      <c r="O581" s="233"/>
    </row>
    <row r="582" spans="1:18" x14ac:dyDescent="0.2">
      <c r="A582" s="88"/>
      <c r="B582" s="89"/>
      <c r="C582" s="97"/>
      <c r="D582" s="91"/>
      <c r="E582" s="91"/>
      <c r="F582" s="94"/>
      <c r="G582" s="95"/>
      <c r="H582" s="91"/>
      <c r="I582" s="94"/>
      <c r="J582" s="94"/>
      <c r="K582" s="94"/>
      <c r="L582" s="94"/>
      <c r="M582" s="94"/>
      <c r="N582" s="96"/>
      <c r="O582" s="233"/>
    </row>
    <row r="583" spans="1:18" ht="13.5" thickBot="1" x14ac:dyDescent="0.25">
      <c r="A583" s="309" t="s">
        <v>16</v>
      </c>
      <c r="B583" s="310"/>
      <c r="C583" s="310"/>
      <c r="D583" s="310"/>
      <c r="E583" s="311"/>
      <c r="F583" s="98">
        <f>SUM(F577:F582)</f>
        <v>38130000</v>
      </c>
      <c r="G583" s="99" t="s">
        <v>27</v>
      </c>
      <c r="H583" s="66"/>
      <c r="I583" s="67">
        <f>SUM(I577:I582)</f>
        <v>100</v>
      </c>
      <c r="J583" s="64"/>
      <c r="K583" s="68"/>
      <c r="L583" s="98">
        <f>SUM(L577:L582)</f>
        <v>20.456333595594018</v>
      </c>
      <c r="M583" s="98">
        <f>SUM(M577:M582)</f>
        <v>7800000</v>
      </c>
      <c r="N583" s="100">
        <f>SUM(N577:N582)</f>
        <v>20.456333595594018</v>
      </c>
      <c r="O583" s="234"/>
    </row>
    <row r="584" spans="1:18" ht="13.5" thickTop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8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05" t="str">
        <f>'MUSLIANA 1'!L133</f>
        <v>Benteng Jampea, 31 Maret 2024</v>
      </c>
      <c r="M585" s="106"/>
      <c r="N585" s="1"/>
    </row>
    <row r="586" spans="1:18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8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82" t="s">
        <v>28</v>
      </c>
      <c r="M587" s="1"/>
      <c r="N587" s="1"/>
    </row>
    <row r="588" spans="1:18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82"/>
      <c r="M588" s="1"/>
      <c r="N588" s="1"/>
    </row>
    <row r="589" spans="1:18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82"/>
      <c r="M589" s="1"/>
      <c r="N589" s="1"/>
    </row>
    <row r="590" spans="1:18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07" t="s">
        <v>44</v>
      </c>
      <c r="M590" s="1"/>
      <c r="N590" s="1"/>
    </row>
    <row r="591" spans="1:18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08" t="s">
        <v>47</v>
      </c>
      <c r="M591" s="1"/>
      <c r="N591" s="1"/>
    </row>
    <row r="606" spans="1:14" ht="14.25" x14ac:dyDescent="0.2">
      <c r="A606" s="4" t="s">
        <v>26</v>
      </c>
      <c r="C606" s="4" t="s">
        <v>32</v>
      </c>
      <c r="D606" s="1"/>
      <c r="E606" s="83"/>
      <c r="F606" s="83"/>
      <c r="G606" s="83"/>
      <c r="H606" s="83"/>
      <c r="I606" s="83"/>
      <c r="J606" s="83"/>
      <c r="K606" s="83"/>
      <c r="L606" s="1"/>
      <c r="M606" s="1"/>
      <c r="N606" s="1"/>
    </row>
    <row r="607" spans="1:14" ht="14.25" x14ac:dyDescent="0.2">
      <c r="A607" s="4" t="s">
        <v>23</v>
      </c>
      <c r="C607" s="4" t="s">
        <v>89</v>
      </c>
      <c r="D607" s="1"/>
      <c r="E607" s="83"/>
      <c r="F607" s="83"/>
      <c r="G607" s="83"/>
      <c r="H607" s="83"/>
      <c r="I607" s="83"/>
      <c r="J607" s="83"/>
      <c r="K607" s="83"/>
      <c r="L607" s="1"/>
      <c r="M607" s="1"/>
      <c r="N607" s="1"/>
    </row>
    <row r="608" spans="1:14" ht="14.25" x14ac:dyDescent="0.2">
      <c r="A608" s="4" t="s">
        <v>52</v>
      </c>
      <c r="C608" s="4" t="s">
        <v>156</v>
      </c>
      <c r="D608" s="1"/>
      <c r="E608" s="83"/>
      <c r="F608" s="83"/>
      <c r="G608" s="83"/>
      <c r="H608" s="83"/>
      <c r="I608" s="83"/>
      <c r="J608" s="83"/>
      <c r="K608" s="83"/>
      <c r="L608" s="1"/>
      <c r="M608" s="1"/>
      <c r="N608" s="1"/>
    </row>
    <row r="609" spans="1:17" ht="14.25" x14ac:dyDescent="0.2">
      <c r="D609" s="1"/>
      <c r="E609" s="83"/>
      <c r="F609" s="83"/>
      <c r="G609" s="83"/>
      <c r="H609" s="83"/>
      <c r="I609" s="83"/>
      <c r="J609" s="83"/>
      <c r="K609" s="83"/>
      <c r="L609" s="1"/>
      <c r="M609" s="1"/>
      <c r="N609" s="1"/>
    </row>
    <row r="610" spans="1:17" ht="13.5" thickBot="1" x14ac:dyDescent="0.25">
      <c r="A610" s="4" t="s">
        <v>24</v>
      </c>
      <c r="C610" s="4" t="s">
        <v>25</v>
      </c>
      <c r="D610" s="1"/>
      <c r="E610" s="1"/>
      <c r="F610" s="1"/>
      <c r="G610" s="1"/>
      <c r="H610" s="1"/>
      <c r="I610" s="1"/>
      <c r="J610" s="1"/>
      <c r="K610" s="84" t="s">
        <v>15</v>
      </c>
      <c r="L610" s="85" t="str">
        <f>L572</f>
        <v>Maret 2024</v>
      </c>
      <c r="M610" s="1"/>
      <c r="N610" s="1"/>
    </row>
    <row r="611" spans="1:17" ht="13.5" thickTop="1" x14ac:dyDescent="0.2">
      <c r="A611" s="277" t="s">
        <v>0</v>
      </c>
      <c r="B611" s="263" t="s">
        <v>20</v>
      </c>
      <c r="C611" s="264"/>
      <c r="D611" s="314" t="s">
        <v>1</v>
      </c>
      <c r="E611" s="315"/>
      <c r="F611" s="258" t="s">
        <v>4</v>
      </c>
      <c r="G611" s="258" t="s">
        <v>5</v>
      </c>
      <c r="H611" s="258" t="s">
        <v>6</v>
      </c>
      <c r="I611" s="258" t="s">
        <v>17</v>
      </c>
      <c r="J611" s="261" t="s">
        <v>18</v>
      </c>
      <c r="K611" s="322"/>
      <c r="L611" s="314" t="s">
        <v>19</v>
      </c>
      <c r="M611" s="316"/>
      <c r="N611" s="317"/>
      <c r="O611" s="231"/>
    </row>
    <row r="612" spans="1:17" x14ac:dyDescent="0.2">
      <c r="A612" s="312"/>
      <c r="B612" s="265"/>
      <c r="C612" s="266"/>
      <c r="D612" s="285" t="s">
        <v>2</v>
      </c>
      <c r="E612" s="285" t="s">
        <v>3</v>
      </c>
      <c r="F612" s="321"/>
      <c r="G612" s="285"/>
      <c r="H612" s="285"/>
      <c r="I612" s="280"/>
      <c r="J612" s="285" t="s">
        <v>7</v>
      </c>
      <c r="K612" s="285" t="s">
        <v>8</v>
      </c>
      <c r="L612" s="269" t="s">
        <v>7</v>
      </c>
      <c r="M612" s="319" t="s">
        <v>8</v>
      </c>
      <c r="N612" s="320"/>
      <c r="O612" s="231"/>
    </row>
    <row r="613" spans="1:17" x14ac:dyDescent="0.2">
      <c r="A613" s="313"/>
      <c r="B613" s="267"/>
      <c r="C613" s="268"/>
      <c r="D613" s="270"/>
      <c r="E613" s="270"/>
      <c r="F613" s="318"/>
      <c r="G613" s="270"/>
      <c r="H613" s="270"/>
      <c r="I613" s="281"/>
      <c r="J613" s="318"/>
      <c r="K613" s="318"/>
      <c r="L613" s="270"/>
      <c r="M613" s="86" t="s">
        <v>9</v>
      </c>
      <c r="N613" s="87" t="s">
        <v>10</v>
      </c>
      <c r="O613" s="231"/>
    </row>
    <row r="614" spans="1:17" x14ac:dyDescent="0.2">
      <c r="A614" s="42">
        <v>1</v>
      </c>
      <c r="B614" s="305">
        <v>2</v>
      </c>
      <c r="C614" s="306"/>
      <c r="D614" s="43">
        <v>3</v>
      </c>
      <c r="E614" s="43">
        <v>4</v>
      </c>
      <c r="F614" s="43">
        <v>5</v>
      </c>
      <c r="G614" s="43">
        <v>6</v>
      </c>
      <c r="H614" s="43">
        <v>7</v>
      </c>
      <c r="I614" s="43">
        <v>8</v>
      </c>
      <c r="J614" s="43">
        <v>9</v>
      </c>
      <c r="K614" s="43">
        <v>10</v>
      </c>
      <c r="L614" s="43">
        <v>11</v>
      </c>
      <c r="M614" s="43">
        <v>12</v>
      </c>
      <c r="N614" s="44">
        <v>13</v>
      </c>
      <c r="O614" s="232"/>
    </row>
    <row r="615" spans="1:17" x14ac:dyDescent="0.2">
      <c r="A615" s="88"/>
      <c r="B615" s="89"/>
      <c r="C615" s="90"/>
      <c r="D615" s="91"/>
      <c r="E615" s="91"/>
      <c r="F615" s="91"/>
      <c r="G615" s="91"/>
      <c r="H615" s="91"/>
      <c r="I615" s="91"/>
      <c r="J615" s="91"/>
      <c r="K615" s="91"/>
      <c r="L615" s="91"/>
      <c r="M615" s="91"/>
      <c r="N615" s="92"/>
    </row>
    <row r="616" spans="1:17" x14ac:dyDescent="0.2">
      <c r="A616" s="75">
        <v>1</v>
      </c>
      <c r="B616" s="1" t="s">
        <v>157</v>
      </c>
      <c r="C616" s="47"/>
      <c r="D616" s="48"/>
      <c r="E616" s="48" t="s">
        <v>31</v>
      </c>
      <c r="F616" s="76">
        <v>2880000</v>
      </c>
      <c r="G616" s="77" t="s">
        <v>27</v>
      </c>
      <c r="H616" s="77"/>
      <c r="I616" s="57">
        <f>F616/F620*100</f>
        <v>100</v>
      </c>
      <c r="J616" s="57">
        <f>M616/F616*100</f>
        <v>33.680555555555557</v>
      </c>
      <c r="K616" s="57">
        <f>M616/F616*100</f>
        <v>33.680555555555557</v>
      </c>
      <c r="L616" s="57">
        <f>I616*J616/100</f>
        <v>33.680555555555557</v>
      </c>
      <c r="M616" s="76">
        <v>970000</v>
      </c>
      <c r="N616" s="58">
        <f>I616*K616/100</f>
        <v>33.680555555555557</v>
      </c>
      <c r="O616" s="233"/>
      <c r="Q616" s="239"/>
    </row>
    <row r="617" spans="1:17" x14ac:dyDescent="0.2">
      <c r="A617" s="75"/>
      <c r="B617" s="1" t="s">
        <v>158</v>
      </c>
      <c r="C617" s="47"/>
      <c r="D617" s="48"/>
      <c r="E617" s="48"/>
      <c r="F617" s="76"/>
      <c r="G617" s="77"/>
      <c r="H617" s="77"/>
      <c r="I617" s="57"/>
      <c r="J617" s="57"/>
      <c r="K617" s="57"/>
      <c r="L617" s="57"/>
      <c r="M617" s="57"/>
      <c r="N617" s="58"/>
      <c r="O617" s="233"/>
    </row>
    <row r="618" spans="1:17" x14ac:dyDescent="0.2">
      <c r="A618" s="75"/>
      <c r="B618" s="307"/>
      <c r="C618" s="308"/>
      <c r="D618" s="48"/>
      <c r="E618" s="48"/>
      <c r="F618" s="76"/>
      <c r="G618" s="77"/>
      <c r="H618" s="77"/>
      <c r="I618" s="57"/>
      <c r="J618" s="57"/>
      <c r="K618" s="57"/>
      <c r="L618" s="57"/>
      <c r="M618" s="57"/>
      <c r="N618" s="58"/>
      <c r="O618" s="233"/>
    </row>
    <row r="619" spans="1:17" x14ac:dyDescent="0.2">
      <c r="A619" s="88"/>
      <c r="B619" s="89"/>
      <c r="C619" s="97"/>
      <c r="D619" s="91"/>
      <c r="E619" s="91"/>
      <c r="F619" s="94"/>
      <c r="G619" s="95"/>
      <c r="H619" s="91"/>
      <c r="I619" s="94"/>
      <c r="J619" s="94"/>
      <c r="K619" s="94"/>
      <c r="L619" s="94"/>
      <c r="M619" s="94"/>
      <c r="N619" s="96"/>
      <c r="O619" s="233"/>
    </row>
    <row r="620" spans="1:17" ht="13.5" thickBot="1" x14ac:dyDescent="0.25">
      <c r="A620" s="309" t="s">
        <v>16</v>
      </c>
      <c r="B620" s="310"/>
      <c r="C620" s="310"/>
      <c r="D620" s="310"/>
      <c r="E620" s="311"/>
      <c r="F620" s="98">
        <f>SUM(F615:F619)</f>
        <v>2880000</v>
      </c>
      <c r="G620" s="99" t="s">
        <v>27</v>
      </c>
      <c r="H620" s="66"/>
      <c r="I620" s="67">
        <f>SUM(I615:I619)</f>
        <v>100</v>
      </c>
      <c r="J620" s="64"/>
      <c r="K620" s="68"/>
      <c r="L620" s="98">
        <f>SUM(L615:L619)</f>
        <v>33.680555555555557</v>
      </c>
      <c r="M620" s="98">
        <f>SUM(M615:M619)</f>
        <v>970000</v>
      </c>
      <c r="N620" s="100">
        <f>SUM(N615:N619)</f>
        <v>33.680555555555557</v>
      </c>
      <c r="O620" s="234"/>
    </row>
    <row r="621" spans="1:17" ht="13.5" thickTop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7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05" t="str">
        <f>L585</f>
        <v>Benteng Jampea, 31 Maret 2024</v>
      </c>
      <c r="M622" s="106"/>
      <c r="N622" s="1"/>
    </row>
    <row r="623" spans="1:17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7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82" t="s">
        <v>28</v>
      </c>
      <c r="M624" s="1"/>
      <c r="N624" s="1"/>
    </row>
    <row r="625" spans="1:14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82"/>
      <c r="M625" s="1"/>
      <c r="N625" s="1"/>
    </row>
    <row r="626" spans="1:14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82"/>
      <c r="M626" s="1"/>
      <c r="N626" s="1"/>
    </row>
    <row r="627" spans="1:14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07" t="s">
        <v>44</v>
      </c>
      <c r="M627" s="1"/>
      <c r="N627" s="1"/>
    </row>
    <row r="628" spans="1:14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08" t="s">
        <v>47</v>
      </c>
      <c r="M628" s="1"/>
      <c r="N628" s="1"/>
    </row>
  </sheetData>
  <mergeCells count="308">
    <mergeCell ref="B386:C386"/>
    <mergeCell ref="B391:C391"/>
    <mergeCell ref="B162:C162"/>
    <mergeCell ref="B178:C178"/>
    <mergeCell ref="A179:E179"/>
    <mergeCell ref="A159:A161"/>
    <mergeCell ref="B159:C161"/>
    <mergeCell ref="D159:E159"/>
    <mergeCell ref="F159:F161"/>
    <mergeCell ref="D160:D161"/>
    <mergeCell ref="E160:E161"/>
    <mergeCell ref="B200:C200"/>
    <mergeCell ref="B204:C204"/>
    <mergeCell ref="A206:E206"/>
    <mergeCell ref="A197:A199"/>
    <mergeCell ref="B197:C199"/>
    <mergeCell ref="D197:E197"/>
    <mergeCell ref="F197:F199"/>
    <mergeCell ref="B237:C237"/>
    <mergeCell ref="B274:C274"/>
    <mergeCell ref="B278:C278"/>
    <mergeCell ref="A280:E280"/>
    <mergeCell ref="A308:A310"/>
    <mergeCell ref="B308:C310"/>
    <mergeCell ref="L197:N197"/>
    <mergeCell ref="D198:D199"/>
    <mergeCell ref="E198:E199"/>
    <mergeCell ref="J198:J199"/>
    <mergeCell ref="K198:K199"/>
    <mergeCell ref="L198:L199"/>
    <mergeCell ref="M198:N198"/>
    <mergeCell ref="A1:N1"/>
    <mergeCell ref="A2:N2"/>
    <mergeCell ref="A3:N3"/>
    <mergeCell ref="G159:G161"/>
    <mergeCell ref="H159:H161"/>
    <mergeCell ref="I159:I161"/>
    <mergeCell ref="J159:K159"/>
    <mergeCell ref="L159:N159"/>
    <mergeCell ref="J160:J161"/>
    <mergeCell ref="K160:K161"/>
    <mergeCell ref="L160:L161"/>
    <mergeCell ref="M160:N160"/>
    <mergeCell ref="B124:C124"/>
    <mergeCell ref="B127:C127"/>
    <mergeCell ref="A131:E131"/>
    <mergeCell ref="J121:K121"/>
    <mergeCell ref="G197:G199"/>
    <mergeCell ref="H197:H199"/>
    <mergeCell ref="I197:I199"/>
    <mergeCell ref="J197:K197"/>
    <mergeCell ref="A234:A236"/>
    <mergeCell ref="B234:C236"/>
    <mergeCell ref="D234:E234"/>
    <mergeCell ref="F234:F236"/>
    <mergeCell ref="G234:G236"/>
    <mergeCell ref="H234:H236"/>
    <mergeCell ref="I234:I236"/>
    <mergeCell ref="J234:K234"/>
    <mergeCell ref="L234:N234"/>
    <mergeCell ref="D235:D236"/>
    <mergeCell ref="E235:E236"/>
    <mergeCell ref="J235:J236"/>
    <mergeCell ref="K235:K236"/>
    <mergeCell ref="L235:L236"/>
    <mergeCell ref="M235:N235"/>
    <mergeCell ref="I271:I273"/>
    <mergeCell ref="J271:K271"/>
    <mergeCell ref="L271:N271"/>
    <mergeCell ref="D272:D273"/>
    <mergeCell ref="E272:E273"/>
    <mergeCell ref="J272:J273"/>
    <mergeCell ref="K272:K273"/>
    <mergeCell ref="L272:L273"/>
    <mergeCell ref="M272:N272"/>
    <mergeCell ref="A246:E246"/>
    <mergeCell ref="A271:A273"/>
    <mergeCell ref="B271:C273"/>
    <mergeCell ref="D271:E271"/>
    <mergeCell ref="F271:F273"/>
    <mergeCell ref="G271:G273"/>
    <mergeCell ref="H271:H273"/>
    <mergeCell ref="I308:I310"/>
    <mergeCell ref="J308:K308"/>
    <mergeCell ref="L308:N308"/>
    <mergeCell ref="D309:D310"/>
    <mergeCell ref="E309:E310"/>
    <mergeCell ref="J309:J310"/>
    <mergeCell ref="K309:K310"/>
    <mergeCell ref="L309:L310"/>
    <mergeCell ref="M309:N309"/>
    <mergeCell ref="D308:E308"/>
    <mergeCell ref="F308:F310"/>
    <mergeCell ref="G308:G310"/>
    <mergeCell ref="H308:H310"/>
    <mergeCell ref="M384:N384"/>
    <mergeCell ref="B311:C311"/>
    <mergeCell ref="B315:C315"/>
    <mergeCell ref="A317:E317"/>
    <mergeCell ref="A345:A347"/>
    <mergeCell ref="B345:C347"/>
    <mergeCell ref="D345:E345"/>
    <mergeCell ref="F345:F347"/>
    <mergeCell ref="G345:G347"/>
    <mergeCell ref="H345:H347"/>
    <mergeCell ref="I345:I347"/>
    <mergeCell ref="J345:K345"/>
    <mergeCell ref="L345:N345"/>
    <mergeCell ref="D346:D347"/>
    <mergeCell ref="E346:E347"/>
    <mergeCell ref="J346:J347"/>
    <mergeCell ref="K346:K347"/>
    <mergeCell ref="L346:L347"/>
    <mergeCell ref="M346:N346"/>
    <mergeCell ref="L497:N497"/>
    <mergeCell ref="D498:D499"/>
    <mergeCell ref="E498:E499"/>
    <mergeCell ref="J498:J499"/>
    <mergeCell ref="K498:K499"/>
    <mergeCell ref="L498:L499"/>
    <mergeCell ref="M498:N498"/>
    <mergeCell ref="B348:C348"/>
    <mergeCell ref="B352:C352"/>
    <mergeCell ref="A354:E354"/>
    <mergeCell ref="A383:A385"/>
    <mergeCell ref="B383:C385"/>
    <mergeCell ref="D383:E383"/>
    <mergeCell ref="F383:F385"/>
    <mergeCell ref="G383:G385"/>
    <mergeCell ref="H383:H385"/>
    <mergeCell ref="I383:I385"/>
    <mergeCell ref="J383:K383"/>
    <mergeCell ref="L383:N383"/>
    <mergeCell ref="D384:D385"/>
    <mergeCell ref="E384:E385"/>
    <mergeCell ref="J384:J385"/>
    <mergeCell ref="K384:K385"/>
    <mergeCell ref="L384:L385"/>
    <mergeCell ref="A393:E393"/>
    <mergeCell ref="A497:A499"/>
    <mergeCell ref="B497:C499"/>
    <mergeCell ref="D497:E497"/>
    <mergeCell ref="F497:F499"/>
    <mergeCell ref="G497:G499"/>
    <mergeCell ref="H497:H499"/>
    <mergeCell ref="I497:I499"/>
    <mergeCell ref="J497:K497"/>
    <mergeCell ref="A421:A423"/>
    <mergeCell ref="B421:C423"/>
    <mergeCell ref="D421:E421"/>
    <mergeCell ref="F421:F423"/>
    <mergeCell ref="G421:G423"/>
    <mergeCell ref="H421:H423"/>
    <mergeCell ref="I421:I423"/>
    <mergeCell ref="J421:K421"/>
    <mergeCell ref="A431:E431"/>
    <mergeCell ref="J459:K459"/>
    <mergeCell ref="A459:A461"/>
    <mergeCell ref="B459:C461"/>
    <mergeCell ref="D459:E459"/>
    <mergeCell ref="F459:F461"/>
    <mergeCell ref="G459:G461"/>
    <mergeCell ref="B538:C538"/>
    <mergeCell ref="A546:E546"/>
    <mergeCell ref="L554:N554"/>
    <mergeCell ref="B500:C500"/>
    <mergeCell ref="A506:E506"/>
    <mergeCell ref="A535:A537"/>
    <mergeCell ref="B535:C537"/>
    <mergeCell ref="D535:E535"/>
    <mergeCell ref="F535:F537"/>
    <mergeCell ref="G535:G537"/>
    <mergeCell ref="H535:H537"/>
    <mergeCell ref="I535:I537"/>
    <mergeCell ref="J535:K535"/>
    <mergeCell ref="L535:N535"/>
    <mergeCell ref="D536:D537"/>
    <mergeCell ref="E536:E537"/>
    <mergeCell ref="J536:J537"/>
    <mergeCell ref="K536:K537"/>
    <mergeCell ref="L536:L537"/>
    <mergeCell ref="M536:N536"/>
    <mergeCell ref="L121:N121"/>
    <mergeCell ref="D122:D123"/>
    <mergeCell ref="E122:E123"/>
    <mergeCell ref="J122:J123"/>
    <mergeCell ref="K122:K123"/>
    <mergeCell ref="L122:L123"/>
    <mergeCell ref="M122:N122"/>
    <mergeCell ref="D121:E121"/>
    <mergeCell ref="F121:F123"/>
    <mergeCell ref="G121:G123"/>
    <mergeCell ref="H121:H123"/>
    <mergeCell ref="I121:I123"/>
    <mergeCell ref="A121:A123"/>
    <mergeCell ref="B121:C123"/>
    <mergeCell ref="B16:C16"/>
    <mergeCell ref="A19:E19"/>
    <mergeCell ref="B48:C48"/>
    <mergeCell ref="A55:E55"/>
    <mergeCell ref="B45:C47"/>
    <mergeCell ref="D45:E45"/>
    <mergeCell ref="K46:K47"/>
    <mergeCell ref="B86:C86"/>
    <mergeCell ref="A93:E93"/>
    <mergeCell ref="G83:G85"/>
    <mergeCell ref="H83:H85"/>
    <mergeCell ref="A83:A85"/>
    <mergeCell ref="B83:C85"/>
    <mergeCell ref="D83:E83"/>
    <mergeCell ref="F83:F85"/>
    <mergeCell ref="B89:C89"/>
    <mergeCell ref="J45:K45"/>
    <mergeCell ref="L45:N45"/>
    <mergeCell ref="J10:K10"/>
    <mergeCell ref="L10:N10"/>
    <mergeCell ref="D11:D12"/>
    <mergeCell ref="E11:E12"/>
    <mergeCell ref="J11:J12"/>
    <mergeCell ref="K11:K12"/>
    <mergeCell ref="L11:L12"/>
    <mergeCell ref="M11:N11"/>
    <mergeCell ref="I10:I12"/>
    <mergeCell ref="H10:H12"/>
    <mergeCell ref="G10:G12"/>
    <mergeCell ref="F10:F12"/>
    <mergeCell ref="D10:E10"/>
    <mergeCell ref="L27:N27"/>
    <mergeCell ref="B10:C12"/>
    <mergeCell ref="A10:A12"/>
    <mergeCell ref="A45:A47"/>
    <mergeCell ref="B13:C13"/>
    <mergeCell ref="L84:L85"/>
    <mergeCell ref="I83:I85"/>
    <mergeCell ref="J83:K83"/>
    <mergeCell ref="L83:N83"/>
    <mergeCell ref="J84:J85"/>
    <mergeCell ref="M84:N84"/>
    <mergeCell ref="D84:D85"/>
    <mergeCell ref="M46:N46"/>
    <mergeCell ref="I45:I47"/>
    <mergeCell ref="F45:F47"/>
    <mergeCell ref="G45:G47"/>
    <mergeCell ref="D46:D47"/>
    <mergeCell ref="E46:E47"/>
    <mergeCell ref="J46:J47"/>
    <mergeCell ref="B51:C51"/>
    <mergeCell ref="L63:N63"/>
    <mergeCell ref="E84:E85"/>
    <mergeCell ref="K84:K85"/>
    <mergeCell ref="L46:L47"/>
    <mergeCell ref="H45:H47"/>
    <mergeCell ref="B614:C614"/>
    <mergeCell ref="B618:C618"/>
    <mergeCell ref="A620:E620"/>
    <mergeCell ref="L611:N611"/>
    <mergeCell ref="D612:D613"/>
    <mergeCell ref="E612:E613"/>
    <mergeCell ref="J612:J613"/>
    <mergeCell ref="K612:K613"/>
    <mergeCell ref="L612:L613"/>
    <mergeCell ref="M612:N612"/>
    <mergeCell ref="F611:F613"/>
    <mergeCell ref="G611:G613"/>
    <mergeCell ref="H611:H613"/>
    <mergeCell ref="I611:I613"/>
    <mergeCell ref="J611:K611"/>
    <mergeCell ref="B576:C576"/>
    <mergeCell ref="A583:E583"/>
    <mergeCell ref="A611:A613"/>
    <mergeCell ref="B611:C613"/>
    <mergeCell ref="D611:E611"/>
    <mergeCell ref="L573:N573"/>
    <mergeCell ref="D574:D575"/>
    <mergeCell ref="E574:E575"/>
    <mergeCell ref="J574:J575"/>
    <mergeCell ref="K574:K575"/>
    <mergeCell ref="L574:L575"/>
    <mergeCell ref="M574:N574"/>
    <mergeCell ref="F573:F575"/>
    <mergeCell ref="G573:G575"/>
    <mergeCell ref="H573:H575"/>
    <mergeCell ref="I573:I575"/>
    <mergeCell ref="J573:K573"/>
    <mergeCell ref="A573:A575"/>
    <mergeCell ref="B573:C575"/>
    <mergeCell ref="D573:E573"/>
    <mergeCell ref="H459:H461"/>
    <mergeCell ref="I459:I461"/>
    <mergeCell ref="A469:E469"/>
    <mergeCell ref="L421:N421"/>
    <mergeCell ref="D422:D423"/>
    <mergeCell ref="E422:E423"/>
    <mergeCell ref="J422:J423"/>
    <mergeCell ref="K422:K423"/>
    <mergeCell ref="L422:L423"/>
    <mergeCell ref="M422:N422"/>
    <mergeCell ref="B424:C424"/>
    <mergeCell ref="B429:C429"/>
    <mergeCell ref="L459:N459"/>
    <mergeCell ref="D460:D461"/>
    <mergeCell ref="E460:E461"/>
    <mergeCell ref="J460:J461"/>
    <mergeCell ref="K460:K461"/>
    <mergeCell ref="L460:L461"/>
    <mergeCell ref="M460:N460"/>
    <mergeCell ref="B462:C462"/>
    <mergeCell ref="B467:C467"/>
  </mergeCells>
  <pageMargins left="0.70866141732283472" right="0.70866141732283472" top="0.74803149606299213" bottom="0.74803149606299213" header="0.31496062992125984" footer="0.31496062992125984"/>
  <pageSetup paperSize="5" scale="9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3:AL64"/>
  <sheetViews>
    <sheetView view="pageBreakPreview" topLeftCell="A43" zoomScaleSheetLayoutView="100" zoomScalePageLayoutView="90" workbookViewId="0">
      <selection activeCell="D46" sqref="D46:E46"/>
    </sheetView>
  </sheetViews>
  <sheetFormatPr defaultColWidth="9.140625" defaultRowHeight="12.75" x14ac:dyDescent="0.2"/>
  <cols>
    <col min="1" max="1" width="7.5703125" style="4" customWidth="1"/>
    <col min="2" max="2" width="2.140625" style="4" customWidth="1"/>
    <col min="3" max="3" width="44.85546875" style="4" customWidth="1"/>
    <col min="4" max="4" width="9.140625" style="4" customWidth="1"/>
    <col min="5" max="5" width="12.42578125" style="4" customWidth="1"/>
    <col min="6" max="6" width="13.28515625" style="4" customWidth="1"/>
    <col min="7" max="7" width="11.5703125" style="4" customWidth="1"/>
    <col min="8" max="8" width="10.5703125" style="4" customWidth="1"/>
    <col min="9" max="9" width="7.85546875" style="4" customWidth="1"/>
    <col min="10" max="10" width="7.28515625" style="4" customWidth="1"/>
    <col min="11" max="11" width="13.140625" style="4" customWidth="1"/>
    <col min="12" max="12" width="8.140625" style="4" customWidth="1"/>
    <col min="13" max="13" width="15.28515625" style="4" customWidth="1"/>
    <col min="14" max="14" width="8.140625" style="4" customWidth="1"/>
    <col min="15" max="15" width="9.140625" style="7"/>
    <col min="16" max="16" width="12.28515625" style="7" bestFit="1" customWidth="1"/>
    <col min="17" max="17" width="13.42578125" style="7" bestFit="1" customWidth="1"/>
    <col min="18" max="16384" width="9.140625" style="5"/>
  </cols>
  <sheetData>
    <row r="3" spans="1:38" ht="14.25" x14ac:dyDescent="0.2">
      <c r="A3" s="343" t="s">
        <v>12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ht="14.25" x14ac:dyDescent="0.2">
      <c r="A4" s="343" t="s">
        <v>33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ht="14.25" x14ac:dyDescent="0.2">
      <c r="A5" s="343" t="s">
        <v>146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ht="14.25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14.25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ht="14.25" x14ac:dyDescent="0.2">
      <c r="A8" s="1" t="s">
        <v>26</v>
      </c>
      <c r="B8" s="1"/>
      <c r="C8" s="4" t="s">
        <v>32</v>
      </c>
      <c r="D8" s="1"/>
      <c r="E8" s="83"/>
      <c r="F8" s="83"/>
      <c r="G8" s="83"/>
      <c r="H8" s="83"/>
      <c r="I8" s="83"/>
      <c r="J8" s="83"/>
      <c r="K8" s="83"/>
      <c r="L8" s="1"/>
      <c r="M8" s="1"/>
      <c r="N8" s="1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14.25" x14ac:dyDescent="0.2">
      <c r="A9" s="1" t="s">
        <v>23</v>
      </c>
      <c r="B9" s="1"/>
      <c r="C9" s="1" t="s">
        <v>91</v>
      </c>
      <c r="D9" s="1"/>
      <c r="E9" s="83"/>
      <c r="F9" s="83"/>
      <c r="G9" s="83"/>
      <c r="H9" s="83"/>
      <c r="I9" s="83"/>
      <c r="J9" s="83"/>
      <c r="K9" s="83"/>
      <c r="L9" s="1"/>
      <c r="M9" s="1"/>
      <c r="N9" s="1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14.25" x14ac:dyDescent="0.2">
      <c r="A10" s="1" t="s">
        <v>90</v>
      </c>
      <c r="B10" s="1"/>
      <c r="C10" s="1" t="s">
        <v>92</v>
      </c>
      <c r="D10" s="1"/>
      <c r="E10" s="83"/>
      <c r="F10" s="83"/>
      <c r="G10" s="83"/>
      <c r="H10" s="83"/>
      <c r="I10" s="83"/>
      <c r="J10" s="83"/>
      <c r="K10" s="83"/>
      <c r="L10" s="1"/>
      <c r="M10" s="1"/>
      <c r="N10" s="1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ht="14.25" x14ac:dyDescent="0.2">
      <c r="A11" s="1"/>
      <c r="B11" s="1"/>
      <c r="C11" s="1"/>
      <c r="D11" s="1"/>
      <c r="E11" s="83"/>
      <c r="F11" s="83"/>
      <c r="G11" s="83"/>
      <c r="H11" s="83"/>
      <c r="I11" s="83"/>
      <c r="J11" s="83"/>
      <c r="K11" s="83"/>
      <c r="L11" s="1"/>
      <c r="M11" s="1"/>
      <c r="N11" s="1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ht="13.5" customHeight="1" thickBot="1" x14ac:dyDescent="0.25">
      <c r="A12" s="1" t="s">
        <v>24</v>
      </c>
      <c r="B12" s="1"/>
      <c r="C12" s="1" t="s">
        <v>25</v>
      </c>
      <c r="D12" s="1"/>
      <c r="E12" s="1"/>
      <c r="F12" s="1"/>
      <c r="G12" s="1"/>
      <c r="H12" s="1"/>
      <c r="I12" s="1"/>
      <c r="J12" s="1"/>
      <c r="K12" s="84" t="s">
        <v>15</v>
      </c>
      <c r="L12" s="109" t="str">
        <f>'MUSLIANA 1'!L9</f>
        <v>Maret 2024</v>
      </c>
      <c r="M12" s="1"/>
      <c r="N12" s="1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ht="13.5" customHeight="1" thickTop="1" x14ac:dyDescent="0.2">
      <c r="A13" s="277" t="s">
        <v>0</v>
      </c>
      <c r="B13" s="263" t="s">
        <v>20</v>
      </c>
      <c r="C13" s="264"/>
      <c r="D13" s="314" t="s">
        <v>1</v>
      </c>
      <c r="E13" s="315"/>
      <c r="F13" s="258" t="s">
        <v>4</v>
      </c>
      <c r="G13" s="258" t="s">
        <v>5</v>
      </c>
      <c r="H13" s="258" t="s">
        <v>6</v>
      </c>
      <c r="I13" s="258" t="s">
        <v>17</v>
      </c>
      <c r="J13" s="261" t="s">
        <v>18</v>
      </c>
      <c r="K13" s="322"/>
      <c r="L13" s="314" t="s">
        <v>19</v>
      </c>
      <c r="M13" s="316"/>
      <c r="N13" s="31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38" x14ac:dyDescent="0.2">
      <c r="A14" s="312"/>
      <c r="B14" s="265"/>
      <c r="C14" s="266"/>
      <c r="D14" s="285" t="s">
        <v>2</v>
      </c>
      <c r="E14" s="285" t="s">
        <v>3</v>
      </c>
      <c r="F14" s="321"/>
      <c r="G14" s="285"/>
      <c r="H14" s="285"/>
      <c r="I14" s="280"/>
      <c r="J14" s="285" t="s">
        <v>7</v>
      </c>
      <c r="K14" s="285" t="s">
        <v>8</v>
      </c>
      <c r="L14" s="269" t="s">
        <v>7</v>
      </c>
      <c r="M14" s="319" t="s">
        <v>8</v>
      </c>
      <c r="N14" s="320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 ht="13.5" customHeight="1" x14ac:dyDescent="0.2">
      <c r="A15" s="313"/>
      <c r="B15" s="267"/>
      <c r="C15" s="268"/>
      <c r="D15" s="270"/>
      <c r="E15" s="270"/>
      <c r="F15" s="318"/>
      <c r="G15" s="270"/>
      <c r="H15" s="270"/>
      <c r="I15" s="281"/>
      <c r="J15" s="318"/>
      <c r="K15" s="318"/>
      <c r="L15" s="270"/>
      <c r="M15" s="86" t="s">
        <v>9</v>
      </c>
      <c r="N15" s="87" t="s">
        <v>10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x14ac:dyDescent="0.2">
      <c r="A16" s="110">
        <v>1</v>
      </c>
      <c r="B16" s="346">
        <v>2</v>
      </c>
      <c r="C16" s="347"/>
      <c r="D16" s="111">
        <v>3</v>
      </c>
      <c r="E16" s="111">
        <v>4</v>
      </c>
      <c r="F16" s="111">
        <v>5</v>
      </c>
      <c r="G16" s="111">
        <v>6</v>
      </c>
      <c r="H16" s="111">
        <v>7</v>
      </c>
      <c r="I16" s="111">
        <v>8</v>
      </c>
      <c r="J16" s="111">
        <v>9</v>
      </c>
      <c r="K16" s="111">
        <v>10</v>
      </c>
      <c r="L16" s="111">
        <v>11</v>
      </c>
      <c r="M16" s="111">
        <v>12</v>
      </c>
      <c r="N16" s="112">
        <v>13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 x14ac:dyDescent="0.2">
      <c r="A17" s="88"/>
      <c r="B17" s="89"/>
      <c r="C17" s="90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2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 ht="12.75" customHeight="1" x14ac:dyDescent="0.2">
      <c r="A18" s="75">
        <v>1</v>
      </c>
      <c r="B18" s="170" t="s">
        <v>159</v>
      </c>
      <c r="C18" s="51"/>
      <c r="D18" s="91"/>
      <c r="E18" s="91"/>
      <c r="F18" s="166">
        <v>1720800</v>
      </c>
      <c r="G18" s="95" t="s">
        <v>27</v>
      </c>
      <c r="H18" s="95"/>
      <c r="I18" s="94">
        <f>F18/F22*100</f>
        <v>12.793291105361762</v>
      </c>
      <c r="J18" s="94">
        <f t="shared" ref="J18:J20" si="0">M18/F18*100</f>
        <v>0</v>
      </c>
      <c r="K18" s="94">
        <f t="shared" ref="K18:K20" si="1">M18/F18*100</f>
        <v>0</v>
      </c>
      <c r="L18" s="94">
        <f t="shared" ref="L18:L20" si="2">I18*J18/100</f>
        <v>0</v>
      </c>
      <c r="M18" s="94">
        <v>0</v>
      </c>
      <c r="N18" s="96">
        <f t="shared" ref="N18:N20" si="3">I18*K18/100</f>
        <v>0</v>
      </c>
      <c r="P18" s="4"/>
      <c r="Q18" s="22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 ht="12.75" customHeight="1" x14ac:dyDescent="0.2">
      <c r="A19" s="75">
        <v>2</v>
      </c>
      <c r="B19" s="89" t="s">
        <v>48</v>
      </c>
      <c r="C19" s="51"/>
      <c r="D19" s="91"/>
      <c r="E19" s="91"/>
      <c r="F19" s="166">
        <v>4830000</v>
      </c>
      <c r="G19" s="95" t="s">
        <v>27</v>
      </c>
      <c r="H19" s="95"/>
      <c r="I19" s="94">
        <f>F19/F22*100</f>
        <v>35.908644838968684</v>
      </c>
      <c r="J19" s="94">
        <f t="shared" si="0"/>
        <v>0</v>
      </c>
      <c r="K19" s="94">
        <f t="shared" si="1"/>
        <v>0</v>
      </c>
      <c r="L19" s="94">
        <f t="shared" si="2"/>
        <v>0</v>
      </c>
      <c r="M19" s="94">
        <v>0</v>
      </c>
      <c r="N19" s="96">
        <f t="shared" si="3"/>
        <v>0</v>
      </c>
      <c r="P19" s="4"/>
      <c r="Q19" s="22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38" x14ac:dyDescent="0.2">
      <c r="A20" s="75">
        <v>3</v>
      </c>
      <c r="B20" s="89" t="s">
        <v>80</v>
      </c>
      <c r="C20" s="47"/>
      <c r="D20" s="91"/>
      <c r="E20" s="91"/>
      <c r="F20" s="166">
        <v>6900000</v>
      </c>
      <c r="G20" s="95" t="s">
        <v>27</v>
      </c>
      <c r="H20" s="95"/>
      <c r="I20" s="94">
        <f>F20/F22*100</f>
        <v>51.298064055669556</v>
      </c>
      <c r="J20" s="94">
        <f t="shared" si="0"/>
        <v>0</v>
      </c>
      <c r="K20" s="94">
        <f t="shared" si="1"/>
        <v>0</v>
      </c>
      <c r="L20" s="94">
        <f t="shared" si="2"/>
        <v>0</v>
      </c>
      <c r="M20" s="94">
        <v>0</v>
      </c>
      <c r="N20" s="96">
        <f t="shared" si="3"/>
        <v>0</v>
      </c>
      <c r="P20" s="4"/>
      <c r="Q20" s="22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1:38" x14ac:dyDescent="0.2">
      <c r="A21" s="88"/>
      <c r="B21" s="89"/>
      <c r="C21" s="97"/>
      <c r="D21" s="91"/>
      <c r="E21" s="91"/>
      <c r="F21" s="94"/>
      <c r="G21" s="95"/>
      <c r="H21" s="91"/>
      <c r="I21" s="94"/>
      <c r="J21" s="94"/>
      <c r="K21" s="94"/>
      <c r="L21" s="94"/>
      <c r="M21" s="94"/>
      <c r="N21" s="96"/>
      <c r="P21" s="4"/>
      <c r="Q21" s="79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1:38" ht="15" customHeight="1" thickBot="1" x14ac:dyDescent="0.25">
      <c r="A22" s="309" t="s">
        <v>16</v>
      </c>
      <c r="B22" s="310"/>
      <c r="C22" s="310"/>
      <c r="D22" s="310"/>
      <c r="E22" s="311"/>
      <c r="F22" s="98">
        <f>SUM(F18:F21)</f>
        <v>13450800</v>
      </c>
      <c r="G22" s="99" t="s">
        <v>27</v>
      </c>
      <c r="H22" s="66"/>
      <c r="I22" s="67">
        <f>SUM(I17:I21)</f>
        <v>100</v>
      </c>
      <c r="J22" s="64"/>
      <c r="K22" s="64"/>
      <c r="L22" s="98">
        <f>SUM(L17:L21)</f>
        <v>0</v>
      </c>
      <c r="M22" s="98">
        <f>SUM(M17:M21)</f>
        <v>0</v>
      </c>
      <c r="N22" s="100">
        <f>SUM(N17:N21)</f>
        <v>0</v>
      </c>
      <c r="P22" s="4"/>
      <c r="Q22" s="2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1:38" ht="13.5" thickTop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8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05" t="str">
        <f>'MUSLIANA 1'!L21</f>
        <v>Benteng Jampea, 31 Maret 2024</v>
      </c>
      <c r="M24" s="106"/>
      <c r="N24" s="1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82" t="s">
        <v>28</v>
      </c>
      <c r="M26" s="1"/>
      <c r="N26" s="1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82"/>
      <c r="M27" s="1"/>
      <c r="N27" s="1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82"/>
      <c r="M28" s="1"/>
      <c r="N28" s="1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1:38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74" t="s">
        <v>42</v>
      </c>
      <c r="M29" s="1"/>
      <c r="N29" s="1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1:38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 t="s">
        <v>41</v>
      </c>
      <c r="M30" s="1"/>
      <c r="N30" s="1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1:38" ht="14.25" x14ac:dyDescent="0.2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1:38" ht="14.25" x14ac:dyDescent="0.2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</row>
    <row r="33" spans="1:38" x14ac:dyDescent="0.2">
      <c r="L33" s="73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</row>
    <row r="34" spans="1:38" x14ac:dyDescent="0.2">
      <c r="L34" s="73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</row>
    <row r="35" spans="1:38" x14ac:dyDescent="0.2">
      <c r="L35" s="73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</row>
    <row r="36" spans="1:38" x14ac:dyDescent="0.2"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</row>
    <row r="37" spans="1:38" x14ac:dyDescent="0.2"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spans="1:38" x14ac:dyDescent="0.2"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spans="1:38" x14ac:dyDescent="0.2"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1:38" x14ac:dyDescent="0.2"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spans="1:38" ht="14.25" x14ac:dyDescent="0.2">
      <c r="A41" s="1" t="s">
        <v>26</v>
      </c>
      <c r="B41" s="1"/>
      <c r="C41" s="4" t="s">
        <v>32</v>
      </c>
      <c r="D41" s="1"/>
      <c r="E41" s="83"/>
      <c r="F41" s="83"/>
      <c r="G41" s="83"/>
      <c r="H41" s="83"/>
      <c r="I41" s="83"/>
      <c r="J41" s="83"/>
      <c r="K41" s="83"/>
      <c r="L41" s="1"/>
      <c r="M41" s="1"/>
      <c r="N41" s="1"/>
    </row>
    <row r="42" spans="1:38" ht="14.25" x14ac:dyDescent="0.2">
      <c r="A42" s="1" t="s">
        <v>23</v>
      </c>
      <c r="B42" s="1"/>
      <c r="C42" s="1" t="s">
        <v>91</v>
      </c>
      <c r="D42" s="1"/>
      <c r="E42" s="83"/>
      <c r="F42" s="83"/>
      <c r="G42" s="83"/>
      <c r="H42" s="83"/>
      <c r="I42" s="83"/>
      <c r="J42" s="83"/>
      <c r="K42" s="83"/>
      <c r="L42" s="1"/>
      <c r="M42" s="1"/>
      <c r="N42" s="1"/>
    </row>
    <row r="43" spans="1:38" ht="14.25" x14ac:dyDescent="0.2">
      <c r="A43" s="1" t="s">
        <v>90</v>
      </c>
      <c r="B43" s="1"/>
      <c r="C43" s="1" t="s">
        <v>94</v>
      </c>
      <c r="D43" s="1"/>
      <c r="E43" s="83"/>
      <c r="F43" s="83"/>
      <c r="G43" s="83"/>
      <c r="H43" s="83"/>
      <c r="I43" s="83"/>
      <c r="J43" s="83"/>
      <c r="K43" s="83"/>
      <c r="L43" s="1"/>
      <c r="M43" s="1"/>
      <c r="N43" s="1"/>
    </row>
    <row r="44" spans="1:38" ht="14.25" x14ac:dyDescent="0.2">
      <c r="A44" s="1"/>
      <c r="B44" s="1"/>
      <c r="C44" s="1"/>
      <c r="D44" s="1"/>
      <c r="E44" s="83"/>
      <c r="F44" s="83"/>
      <c r="G44" s="83"/>
      <c r="H44" s="83"/>
      <c r="I44" s="83"/>
      <c r="J44" s="83"/>
      <c r="K44" s="83"/>
      <c r="L44" s="1"/>
      <c r="M44" s="1"/>
      <c r="N44" s="1"/>
    </row>
    <row r="45" spans="1:38" ht="13.5" thickBot="1" x14ac:dyDescent="0.25">
      <c r="A45" s="1" t="s">
        <v>24</v>
      </c>
      <c r="B45" s="1"/>
      <c r="C45" s="1" t="s">
        <v>25</v>
      </c>
      <c r="D45" s="1"/>
      <c r="E45" s="1"/>
      <c r="F45" s="1"/>
      <c r="G45" s="1"/>
      <c r="H45" s="1"/>
      <c r="I45" s="1"/>
      <c r="J45" s="1"/>
      <c r="K45" s="84" t="s">
        <v>15</v>
      </c>
      <c r="L45" s="109" t="str">
        <f>L12</f>
        <v>Maret 2024</v>
      </c>
      <c r="M45" s="1"/>
      <c r="N45" s="1"/>
    </row>
    <row r="46" spans="1:38" ht="13.5" thickTop="1" x14ac:dyDescent="0.2">
      <c r="A46" s="277" t="s">
        <v>0</v>
      </c>
      <c r="B46" s="263" t="s">
        <v>20</v>
      </c>
      <c r="C46" s="264"/>
      <c r="D46" s="314" t="s">
        <v>1</v>
      </c>
      <c r="E46" s="315"/>
      <c r="F46" s="258" t="s">
        <v>4</v>
      </c>
      <c r="G46" s="258" t="s">
        <v>5</v>
      </c>
      <c r="H46" s="258" t="s">
        <v>6</v>
      </c>
      <c r="I46" s="258" t="s">
        <v>17</v>
      </c>
      <c r="J46" s="261" t="s">
        <v>18</v>
      </c>
      <c r="K46" s="322"/>
      <c r="L46" s="314" t="s">
        <v>19</v>
      </c>
      <c r="M46" s="316"/>
      <c r="N46" s="317"/>
    </row>
    <row r="47" spans="1:38" x14ac:dyDescent="0.2">
      <c r="A47" s="312"/>
      <c r="B47" s="265"/>
      <c r="C47" s="266"/>
      <c r="D47" s="285" t="s">
        <v>2</v>
      </c>
      <c r="E47" s="285" t="s">
        <v>3</v>
      </c>
      <c r="F47" s="321"/>
      <c r="G47" s="285"/>
      <c r="H47" s="285"/>
      <c r="I47" s="280"/>
      <c r="J47" s="285" t="s">
        <v>7</v>
      </c>
      <c r="K47" s="285" t="s">
        <v>8</v>
      </c>
      <c r="L47" s="269" t="s">
        <v>7</v>
      </c>
      <c r="M47" s="319" t="s">
        <v>8</v>
      </c>
      <c r="N47" s="320"/>
    </row>
    <row r="48" spans="1:38" x14ac:dyDescent="0.2">
      <c r="A48" s="313"/>
      <c r="B48" s="267"/>
      <c r="C48" s="268"/>
      <c r="D48" s="270"/>
      <c r="E48" s="270"/>
      <c r="F48" s="318"/>
      <c r="G48" s="270"/>
      <c r="H48" s="270"/>
      <c r="I48" s="281"/>
      <c r="J48" s="318"/>
      <c r="K48" s="318"/>
      <c r="L48" s="270"/>
      <c r="M48" s="86" t="s">
        <v>9</v>
      </c>
      <c r="N48" s="87" t="s">
        <v>10</v>
      </c>
    </row>
    <row r="49" spans="1:17" x14ac:dyDescent="0.2">
      <c r="A49" s="110">
        <v>1</v>
      </c>
      <c r="B49" s="346">
        <v>2</v>
      </c>
      <c r="C49" s="347"/>
      <c r="D49" s="111">
        <v>3</v>
      </c>
      <c r="E49" s="111">
        <v>4</v>
      </c>
      <c r="F49" s="111">
        <v>5</v>
      </c>
      <c r="G49" s="111">
        <v>6</v>
      </c>
      <c r="H49" s="111">
        <v>7</v>
      </c>
      <c r="I49" s="111">
        <v>8</v>
      </c>
      <c r="J49" s="111">
        <v>9</v>
      </c>
      <c r="K49" s="111">
        <v>10</v>
      </c>
      <c r="L49" s="111">
        <v>11</v>
      </c>
      <c r="M49" s="111">
        <v>12</v>
      </c>
      <c r="N49" s="112">
        <v>13</v>
      </c>
    </row>
    <row r="50" spans="1:17" x14ac:dyDescent="0.2">
      <c r="A50" s="88"/>
      <c r="B50" s="89"/>
      <c r="C50" s="90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2"/>
    </row>
    <row r="51" spans="1:17" x14ac:dyDescent="0.2">
      <c r="A51" s="75">
        <v>1</v>
      </c>
      <c r="B51" s="170" t="s">
        <v>159</v>
      </c>
      <c r="C51" s="47"/>
      <c r="D51" s="91"/>
      <c r="E51" s="91"/>
      <c r="F51" s="174">
        <v>1393200</v>
      </c>
      <c r="G51" s="95"/>
      <c r="H51" s="95"/>
      <c r="I51" s="94">
        <f>F51/F56*100</f>
        <v>6.6112408177210868</v>
      </c>
      <c r="J51" s="94">
        <f t="shared" ref="J51:J54" si="4">M51/F51*100</f>
        <v>0</v>
      </c>
      <c r="K51" s="94">
        <f t="shared" ref="K51:K54" si="5">M51/F51*100</f>
        <v>0</v>
      </c>
      <c r="L51" s="94">
        <f>I51*J51/100</f>
        <v>0</v>
      </c>
      <c r="M51" s="94">
        <v>0</v>
      </c>
      <c r="N51" s="96">
        <f>I51*K51/100</f>
        <v>0</v>
      </c>
      <c r="Q51" s="22"/>
    </row>
    <row r="52" spans="1:17" x14ac:dyDescent="0.2">
      <c r="A52" s="75">
        <v>2</v>
      </c>
      <c r="B52" s="170" t="s">
        <v>48</v>
      </c>
      <c r="C52" s="51"/>
      <c r="D52" s="91"/>
      <c r="E52" s="91"/>
      <c r="F52" s="171">
        <v>11730000</v>
      </c>
      <c r="G52" s="95" t="s">
        <v>27</v>
      </c>
      <c r="H52" s="95"/>
      <c r="I52" s="94">
        <f>F52/F56*100</f>
        <v>55.663117134559535</v>
      </c>
      <c r="J52" s="94">
        <f t="shared" si="4"/>
        <v>0</v>
      </c>
      <c r="K52" s="94">
        <f t="shared" si="5"/>
        <v>0</v>
      </c>
      <c r="L52" s="94">
        <f>I52*J52/100</f>
        <v>0</v>
      </c>
      <c r="M52" s="94">
        <v>0</v>
      </c>
      <c r="N52" s="96">
        <f>I52*K52/100</f>
        <v>0</v>
      </c>
      <c r="Q52" s="22"/>
    </row>
    <row r="53" spans="1:17" x14ac:dyDescent="0.2">
      <c r="A53" s="75">
        <v>3</v>
      </c>
      <c r="B53" s="170" t="s">
        <v>175</v>
      </c>
      <c r="C53" s="51"/>
      <c r="D53" s="91"/>
      <c r="E53" s="91"/>
      <c r="F53" s="171">
        <v>3450000</v>
      </c>
      <c r="G53" s="95" t="s">
        <v>27</v>
      </c>
      <c r="H53" s="95"/>
      <c r="I53" s="94">
        <f>F53/F56*100</f>
        <v>16.371505039576334</v>
      </c>
      <c r="J53" s="94">
        <f t="shared" si="4"/>
        <v>0</v>
      </c>
      <c r="K53" s="94">
        <f t="shared" si="5"/>
        <v>0</v>
      </c>
      <c r="L53" s="94">
        <f t="shared" ref="L53" si="6">I53*J53/100</f>
        <v>0</v>
      </c>
      <c r="M53" s="94">
        <v>0</v>
      </c>
      <c r="N53" s="96">
        <f t="shared" ref="N53" si="7">I53*K53/100</f>
        <v>0</v>
      </c>
      <c r="P53" s="21"/>
      <c r="Q53" s="22"/>
    </row>
    <row r="54" spans="1:17" x14ac:dyDescent="0.2">
      <c r="A54" s="75">
        <v>4</v>
      </c>
      <c r="B54" s="170" t="s">
        <v>145</v>
      </c>
      <c r="C54" s="51"/>
      <c r="D54" s="215"/>
      <c r="E54" s="215"/>
      <c r="F54" s="171">
        <v>4500000</v>
      </c>
      <c r="G54" s="95" t="s">
        <v>27</v>
      </c>
      <c r="H54" s="95"/>
      <c r="I54" s="94">
        <f>F54/F56*100</f>
        <v>21.354137008143045</v>
      </c>
      <c r="J54" s="94">
        <f t="shared" si="4"/>
        <v>0</v>
      </c>
      <c r="K54" s="94">
        <f t="shared" si="5"/>
        <v>0</v>
      </c>
      <c r="L54" s="94">
        <f t="shared" ref="L54" si="8">I54*J54/100</f>
        <v>0</v>
      </c>
      <c r="M54" s="94">
        <v>0</v>
      </c>
      <c r="N54" s="96">
        <f t="shared" ref="N54" si="9">I54*K54/100</f>
        <v>0</v>
      </c>
      <c r="P54" s="21"/>
      <c r="Q54" s="22"/>
    </row>
    <row r="55" spans="1:17" x14ac:dyDescent="0.2">
      <c r="A55" s="88"/>
      <c r="B55" s="89"/>
      <c r="C55" s="97"/>
      <c r="D55" s="91"/>
      <c r="E55" s="91"/>
      <c r="F55" s="94"/>
      <c r="G55" s="95"/>
      <c r="H55" s="91"/>
      <c r="I55" s="94"/>
      <c r="J55" s="94"/>
      <c r="K55" s="94"/>
      <c r="L55" s="94"/>
      <c r="M55" s="94"/>
      <c r="N55" s="96"/>
    </row>
    <row r="56" spans="1:17" ht="13.5" thickBot="1" x14ac:dyDescent="0.25">
      <c r="A56" s="309" t="s">
        <v>16</v>
      </c>
      <c r="B56" s="310"/>
      <c r="C56" s="310"/>
      <c r="D56" s="310"/>
      <c r="E56" s="311"/>
      <c r="F56" s="98">
        <f>SUM(F51:F55)</f>
        <v>21073200</v>
      </c>
      <c r="G56" s="99" t="s">
        <v>27</v>
      </c>
      <c r="H56" s="66"/>
      <c r="I56" s="67">
        <f>SUM(I50:I55)</f>
        <v>100</v>
      </c>
      <c r="J56" s="64"/>
      <c r="K56" s="64"/>
      <c r="L56" s="98">
        <f>SUM(L50:L55)</f>
        <v>0</v>
      </c>
      <c r="M56" s="98">
        <f>SUM(M50:M55)</f>
        <v>0</v>
      </c>
      <c r="N56" s="100">
        <f>SUM(N50:N55)</f>
        <v>0</v>
      </c>
      <c r="Q56" s="23"/>
    </row>
    <row r="57" spans="1:17" ht="13.5" thickTop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Q57" s="23"/>
    </row>
    <row r="58" spans="1:17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05" t="str">
        <f>L24</f>
        <v>Benteng Jampea, 31 Maret 2024</v>
      </c>
      <c r="M58" s="106"/>
      <c r="N58" s="1"/>
    </row>
    <row r="59" spans="1:17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7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82" t="s">
        <v>28</v>
      </c>
      <c r="M60" s="1"/>
      <c r="N60" s="1"/>
    </row>
    <row r="61" spans="1:17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82"/>
      <c r="M61" s="1"/>
      <c r="N61" s="1"/>
    </row>
    <row r="62" spans="1:17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82"/>
      <c r="M62" s="1"/>
      <c r="N62" s="1"/>
    </row>
    <row r="63" spans="1:17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74" t="s">
        <v>42</v>
      </c>
      <c r="M63" s="1"/>
      <c r="N63" s="1"/>
    </row>
    <row r="64" spans="1:17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 t="s">
        <v>41</v>
      </c>
      <c r="M64" s="1"/>
      <c r="N64" s="1"/>
    </row>
  </sheetData>
  <mergeCells count="37">
    <mergeCell ref="B49:C49"/>
    <mergeCell ref="D47:D48"/>
    <mergeCell ref="A46:A48"/>
    <mergeCell ref="B46:C48"/>
    <mergeCell ref="D46:E46"/>
    <mergeCell ref="F46:F48"/>
    <mergeCell ref="L46:N46"/>
    <mergeCell ref="G46:G48"/>
    <mergeCell ref="E47:E48"/>
    <mergeCell ref="J47:J48"/>
    <mergeCell ref="K47:K48"/>
    <mergeCell ref="L47:L48"/>
    <mergeCell ref="M47:N47"/>
    <mergeCell ref="H46:H48"/>
    <mergeCell ref="I46:I48"/>
    <mergeCell ref="J46:K46"/>
    <mergeCell ref="M14:N14"/>
    <mergeCell ref="H13:H15"/>
    <mergeCell ref="I13:I15"/>
    <mergeCell ref="B16:C16"/>
    <mergeCell ref="A22:E22"/>
    <mergeCell ref="A56:E56"/>
    <mergeCell ref="A3:N3"/>
    <mergeCell ref="A4:N4"/>
    <mergeCell ref="A5:N5"/>
    <mergeCell ref="A13:A15"/>
    <mergeCell ref="B13:C15"/>
    <mergeCell ref="D13:E13"/>
    <mergeCell ref="F13:F15"/>
    <mergeCell ref="G13:G15"/>
    <mergeCell ref="J13:K13"/>
    <mergeCell ref="L13:N13"/>
    <mergeCell ref="D14:D15"/>
    <mergeCell ref="E14:E15"/>
    <mergeCell ref="J14:J15"/>
    <mergeCell ref="K14:K15"/>
    <mergeCell ref="L14:L15"/>
  </mergeCells>
  <printOptions horizontalCentered="1"/>
  <pageMargins left="0.31496062992125984" right="0.51181102362204722" top="0.6692913385826772" bottom="0.98425196850393704" header="0.51181102362204722" footer="0.51181102362204722"/>
  <pageSetup paperSize="5" scale="95" orientation="landscape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3:Q152"/>
  <sheetViews>
    <sheetView view="pageBreakPreview" zoomScaleSheetLayoutView="100" zoomScalePageLayoutView="90" workbookViewId="0">
      <selection activeCell="M73" sqref="M73"/>
    </sheetView>
  </sheetViews>
  <sheetFormatPr defaultColWidth="9.140625" defaultRowHeight="12.75" x14ac:dyDescent="0.2"/>
  <cols>
    <col min="1" max="1" width="8.7109375" style="7" bestFit="1" customWidth="1"/>
    <col min="2" max="2" width="2.140625" style="7" customWidth="1"/>
    <col min="3" max="3" width="40.42578125" style="4" customWidth="1"/>
    <col min="4" max="4" width="9.140625" style="4" customWidth="1"/>
    <col min="5" max="5" width="12.42578125" style="4" customWidth="1"/>
    <col min="6" max="6" width="15.7109375" style="4" customWidth="1"/>
    <col min="7" max="7" width="13.42578125" style="4" customWidth="1"/>
    <col min="8" max="8" width="10.42578125" style="4" customWidth="1"/>
    <col min="9" max="9" width="7.85546875" style="4" customWidth="1"/>
    <col min="10" max="10" width="7.28515625" style="4" customWidth="1"/>
    <col min="11" max="11" width="12.5703125" style="4" customWidth="1"/>
    <col min="12" max="12" width="8.140625" style="4" customWidth="1"/>
    <col min="13" max="13" width="13.85546875" style="4" customWidth="1"/>
    <col min="14" max="14" width="8.140625" style="4" customWidth="1"/>
    <col min="15" max="15" width="9.140625" style="5"/>
    <col min="16" max="16" width="9.140625" style="7"/>
    <col min="17" max="17" width="13.42578125" style="7" customWidth="1"/>
    <col min="18" max="16384" width="9.140625" style="5"/>
  </cols>
  <sheetData>
    <row r="3" spans="1:15" ht="15" x14ac:dyDescent="0.25">
      <c r="A3" s="362" t="s">
        <v>12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4"/>
    </row>
    <row r="4" spans="1:15" ht="15" x14ac:dyDescent="0.25">
      <c r="A4" s="362" t="s">
        <v>33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4"/>
    </row>
    <row r="5" spans="1:15" ht="15" x14ac:dyDescent="0.25">
      <c r="A5" s="362" t="s">
        <v>146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4"/>
    </row>
    <row r="6" spans="1:15" ht="15" x14ac:dyDescent="0.25">
      <c r="A6" s="8"/>
      <c r="B6" s="8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4"/>
    </row>
    <row r="7" spans="1:15" ht="14.25" x14ac:dyDescent="0.2">
      <c r="A7" s="7" t="s">
        <v>26</v>
      </c>
      <c r="C7" s="4" t="s">
        <v>32</v>
      </c>
      <c r="E7" s="37"/>
      <c r="F7" s="37"/>
      <c r="G7" s="37"/>
      <c r="H7" s="37"/>
      <c r="I7" s="37"/>
      <c r="J7" s="37"/>
      <c r="K7" s="37"/>
      <c r="O7" s="4"/>
    </row>
    <row r="8" spans="1:15" ht="14.25" x14ac:dyDescent="0.2">
      <c r="A8" s="7" t="s">
        <v>23</v>
      </c>
      <c r="C8" s="4" t="s">
        <v>135</v>
      </c>
      <c r="E8" s="37"/>
      <c r="F8" s="37"/>
      <c r="G8" s="37"/>
      <c r="H8" s="37"/>
      <c r="I8" s="37"/>
      <c r="J8" s="37"/>
      <c r="K8" s="37"/>
      <c r="O8" s="4"/>
    </row>
    <row r="9" spans="1:15" x14ac:dyDescent="0.2">
      <c r="A9" s="18" t="s">
        <v>63</v>
      </c>
      <c r="C9" s="115" t="s">
        <v>136</v>
      </c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4"/>
    </row>
    <row r="10" spans="1:15" ht="14.25" x14ac:dyDescent="0.2">
      <c r="E10" s="37"/>
      <c r="F10" s="37"/>
      <c r="G10" s="37"/>
      <c r="H10" s="37"/>
      <c r="I10" s="37"/>
      <c r="J10" s="37"/>
      <c r="K10" s="37"/>
      <c r="O10" s="4"/>
    </row>
    <row r="11" spans="1:15" ht="13.5" thickBot="1" x14ac:dyDescent="0.25">
      <c r="A11" s="7" t="s">
        <v>24</v>
      </c>
      <c r="C11" s="4" t="s">
        <v>25</v>
      </c>
      <c r="K11" s="38" t="s">
        <v>15</v>
      </c>
      <c r="L11" s="39" t="str">
        <f>L78</f>
        <v>Maret 2024</v>
      </c>
      <c r="O11" s="4"/>
    </row>
    <row r="12" spans="1:15" ht="13.5" thickTop="1" x14ac:dyDescent="0.2">
      <c r="A12" s="351" t="s">
        <v>0</v>
      </c>
      <c r="B12" s="354" t="s">
        <v>20</v>
      </c>
      <c r="C12" s="355"/>
      <c r="D12" s="298" t="s">
        <v>1</v>
      </c>
      <c r="E12" s="337"/>
      <c r="F12" s="290" t="s">
        <v>4</v>
      </c>
      <c r="G12" s="290" t="s">
        <v>5</v>
      </c>
      <c r="H12" s="290" t="s">
        <v>6</v>
      </c>
      <c r="I12" s="290" t="s">
        <v>17</v>
      </c>
      <c r="J12" s="335" t="s">
        <v>18</v>
      </c>
      <c r="K12" s="342"/>
      <c r="L12" s="298" t="s">
        <v>19</v>
      </c>
      <c r="M12" s="299"/>
      <c r="N12" s="300"/>
      <c r="O12" s="4"/>
    </row>
    <row r="13" spans="1:15" ht="15" customHeight="1" x14ac:dyDescent="0.2">
      <c r="A13" s="352"/>
      <c r="B13" s="356"/>
      <c r="C13" s="357"/>
      <c r="D13" s="291" t="s">
        <v>2</v>
      </c>
      <c r="E13" s="291" t="s">
        <v>3</v>
      </c>
      <c r="F13" s="341"/>
      <c r="G13" s="291"/>
      <c r="H13" s="291"/>
      <c r="I13" s="293"/>
      <c r="J13" s="291" t="s">
        <v>7</v>
      </c>
      <c r="K13" s="291" t="s">
        <v>8</v>
      </c>
      <c r="L13" s="302" t="s">
        <v>7</v>
      </c>
      <c r="M13" s="303" t="s">
        <v>8</v>
      </c>
      <c r="N13" s="304"/>
      <c r="O13" s="4"/>
    </row>
    <row r="14" spans="1:15" ht="14.25" customHeight="1" x14ac:dyDescent="0.2">
      <c r="A14" s="353"/>
      <c r="B14" s="358"/>
      <c r="C14" s="359"/>
      <c r="D14" s="292"/>
      <c r="E14" s="292"/>
      <c r="F14" s="301"/>
      <c r="G14" s="292"/>
      <c r="H14" s="292"/>
      <c r="I14" s="294"/>
      <c r="J14" s="301"/>
      <c r="K14" s="301"/>
      <c r="L14" s="292"/>
      <c r="M14" s="40" t="s">
        <v>9</v>
      </c>
      <c r="N14" s="41" t="s">
        <v>10</v>
      </c>
      <c r="O14" s="4"/>
    </row>
    <row r="15" spans="1:15" x14ac:dyDescent="0.2">
      <c r="A15" s="9">
        <v>1</v>
      </c>
      <c r="B15" s="360">
        <v>2</v>
      </c>
      <c r="C15" s="361"/>
      <c r="D15" s="43">
        <v>3</v>
      </c>
      <c r="E15" s="43">
        <v>4</v>
      </c>
      <c r="F15" s="43">
        <v>5</v>
      </c>
      <c r="G15" s="43">
        <v>6</v>
      </c>
      <c r="H15" s="43">
        <v>7</v>
      </c>
      <c r="I15" s="43">
        <v>8</v>
      </c>
      <c r="J15" s="43">
        <v>9</v>
      </c>
      <c r="K15" s="43">
        <v>10</v>
      </c>
      <c r="L15" s="43">
        <v>11</v>
      </c>
      <c r="M15" s="43">
        <v>12</v>
      </c>
      <c r="N15" s="44">
        <v>13</v>
      </c>
      <c r="O15" s="4"/>
    </row>
    <row r="16" spans="1:15" x14ac:dyDescent="0.2">
      <c r="A16" s="10"/>
      <c r="B16" s="11"/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9"/>
      <c r="O16" s="4"/>
    </row>
    <row r="17" spans="1:17" x14ac:dyDescent="0.2">
      <c r="A17" s="12">
        <v>1</v>
      </c>
      <c r="B17" s="170" t="s">
        <v>176</v>
      </c>
      <c r="C17" s="47"/>
      <c r="D17" s="48"/>
      <c r="E17" s="48" t="s">
        <v>31</v>
      </c>
      <c r="F17" s="174">
        <v>257200</v>
      </c>
      <c r="G17" s="77" t="s">
        <v>27</v>
      </c>
      <c r="H17" s="48"/>
      <c r="I17" s="57">
        <f>F17/F20*100</f>
        <v>5.0558263877968228</v>
      </c>
      <c r="J17" s="114">
        <f>M17/F17*100</f>
        <v>0</v>
      </c>
      <c r="K17" s="114">
        <f>M17/F17*100</f>
        <v>0</v>
      </c>
      <c r="L17" s="57">
        <f>I17*J17/100</f>
        <v>0</v>
      </c>
      <c r="M17" s="76">
        <v>0</v>
      </c>
      <c r="N17" s="58">
        <f>I17*K17/100</f>
        <v>0</v>
      </c>
      <c r="O17" s="4"/>
    </row>
    <row r="18" spans="1:17" ht="12.75" customHeight="1" x14ac:dyDescent="0.2">
      <c r="A18" s="16">
        <v>2</v>
      </c>
      <c r="B18" s="170" t="s">
        <v>48</v>
      </c>
      <c r="C18" s="175"/>
      <c r="D18" s="48"/>
      <c r="E18" s="48"/>
      <c r="F18" s="174">
        <v>4830000</v>
      </c>
      <c r="G18" s="77" t="s">
        <v>27</v>
      </c>
      <c r="H18" s="48"/>
      <c r="I18" s="57">
        <f>F18/F20*100</f>
        <v>94.944173612203173</v>
      </c>
      <c r="J18" s="114">
        <f>M18/F18*100</f>
        <v>0</v>
      </c>
      <c r="K18" s="114">
        <f>M18/F18*100</f>
        <v>0</v>
      </c>
      <c r="L18" s="57">
        <f>I18*J18/100</f>
        <v>0</v>
      </c>
      <c r="M18" s="76">
        <v>0</v>
      </c>
      <c r="N18" s="58">
        <f>I18*K18/100</f>
        <v>0</v>
      </c>
      <c r="O18" s="4"/>
    </row>
    <row r="19" spans="1:17" ht="14.25" customHeight="1" x14ac:dyDescent="0.2">
      <c r="A19" s="12"/>
      <c r="B19" s="11"/>
      <c r="C19" s="47"/>
      <c r="D19" s="48"/>
      <c r="E19" s="48"/>
      <c r="F19" s="57"/>
      <c r="G19" s="77"/>
      <c r="H19" s="48"/>
      <c r="I19" s="57"/>
      <c r="J19" s="114"/>
      <c r="K19" s="114"/>
      <c r="L19" s="57"/>
      <c r="M19" s="57"/>
      <c r="N19" s="58"/>
      <c r="O19" s="4"/>
      <c r="Q19" s="35">
        <f>F52-M52</f>
        <v>20700000</v>
      </c>
    </row>
    <row r="20" spans="1:17" ht="14.25" customHeight="1" thickBot="1" x14ac:dyDescent="0.25">
      <c r="A20" s="19" t="s">
        <v>16</v>
      </c>
      <c r="B20" s="20"/>
      <c r="C20" s="66"/>
      <c r="D20" s="66"/>
      <c r="E20" s="116"/>
      <c r="F20" s="64">
        <f>SUM(F17:F19)</f>
        <v>5087200</v>
      </c>
      <c r="G20" s="65" t="s">
        <v>27</v>
      </c>
      <c r="H20" s="66"/>
      <c r="I20" s="67">
        <f>SUM(I16:I19)</f>
        <v>100</v>
      </c>
      <c r="J20" s="64"/>
      <c r="K20" s="68"/>
      <c r="L20" s="64">
        <f>SUM(L16:L19)</f>
        <v>0</v>
      </c>
      <c r="M20" s="64">
        <f>SUM(M16:M19)</f>
        <v>0</v>
      </c>
      <c r="N20" s="69">
        <f>SUM(N16:N19)</f>
        <v>0</v>
      </c>
      <c r="O20" s="4"/>
    </row>
    <row r="21" spans="1:17" ht="14.25" customHeight="1" thickTop="1" x14ac:dyDescent="0.2">
      <c r="O21" s="4"/>
    </row>
    <row r="22" spans="1:17" x14ac:dyDescent="0.2">
      <c r="L22" s="70" t="str">
        <f>L90</f>
        <v>Benteng Jampea, 31 Maret 2024</v>
      </c>
      <c r="M22" s="71"/>
      <c r="O22" s="4"/>
    </row>
    <row r="23" spans="1:17" x14ac:dyDescent="0.2">
      <c r="O23" s="4"/>
      <c r="Q23" s="23">
        <f>SUM(Q18:Q21)</f>
        <v>20700000</v>
      </c>
    </row>
    <row r="24" spans="1:17" x14ac:dyDescent="0.2">
      <c r="L24" s="73" t="s">
        <v>28</v>
      </c>
      <c r="O24" s="4"/>
    </row>
    <row r="25" spans="1:17" x14ac:dyDescent="0.2">
      <c r="L25" s="73"/>
      <c r="O25" s="4"/>
    </row>
    <row r="26" spans="1:17" x14ac:dyDescent="0.2">
      <c r="L26" s="73"/>
      <c r="O26" s="4"/>
    </row>
    <row r="27" spans="1:17" x14ac:dyDescent="0.2">
      <c r="L27" s="74" t="s">
        <v>37</v>
      </c>
      <c r="M27" s="1"/>
      <c r="N27" s="1"/>
      <c r="O27" s="4"/>
    </row>
    <row r="28" spans="1:17" x14ac:dyDescent="0.2">
      <c r="L28" s="334" t="s">
        <v>38</v>
      </c>
      <c r="M28" s="334"/>
      <c r="N28" s="334"/>
      <c r="O28" s="4"/>
    </row>
    <row r="29" spans="1:17" ht="15" x14ac:dyDescent="0.25">
      <c r="A29" s="8"/>
      <c r="B29" s="8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4"/>
    </row>
    <row r="30" spans="1:17" ht="15" x14ac:dyDescent="0.25">
      <c r="A30" s="8"/>
      <c r="B30" s="8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4"/>
    </row>
    <row r="31" spans="1:17" ht="15" x14ac:dyDescent="0.25">
      <c r="A31" s="8"/>
      <c r="B31" s="8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4"/>
    </row>
    <row r="32" spans="1:17" ht="15" x14ac:dyDescent="0.25">
      <c r="A32" s="8"/>
      <c r="B32" s="8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4"/>
    </row>
    <row r="33" spans="1:15" ht="15" x14ac:dyDescent="0.25">
      <c r="A33" s="8"/>
      <c r="B33" s="8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4"/>
    </row>
    <row r="34" spans="1:15" ht="15" x14ac:dyDescent="0.25">
      <c r="A34" s="8"/>
      <c r="B34" s="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4"/>
    </row>
    <row r="35" spans="1:15" ht="15" x14ac:dyDescent="0.25">
      <c r="A35" s="8"/>
      <c r="B35" s="8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4"/>
    </row>
    <row r="36" spans="1:15" ht="15" x14ac:dyDescent="0.25">
      <c r="A36" s="8"/>
      <c r="B36" s="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4"/>
    </row>
    <row r="37" spans="1:15" ht="15" x14ac:dyDescent="0.25">
      <c r="A37" s="219"/>
      <c r="B37" s="219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4"/>
    </row>
    <row r="38" spans="1:15" ht="15" x14ac:dyDescent="0.25">
      <c r="A38" s="219"/>
      <c r="B38" s="219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4"/>
    </row>
    <row r="39" spans="1:15" ht="14.25" x14ac:dyDescent="0.2">
      <c r="A39" s="7" t="s">
        <v>26</v>
      </c>
      <c r="C39" s="4" t="s">
        <v>32</v>
      </c>
      <c r="E39" s="37"/>
      <c r="F39" s="37"/>
      <c r="G39" s="37"/>
      <c r="H39" s="37"/>
      <c r="I39" s="37"/>
      <c r="J39" s="37"/>
      <c r="K39" s="37"/>
      <c r="O39" s="4"/>
    </row>
    <row r="40" spans="1:15" ht="14.25" x14ac:dyDescent="0.2">
      <c r="A40" s="7" t="s">
        <v>23</v>
      </c>
      <c r="C40" s="4" t="s">
        <v>95</v>
      </c>
      <c r="E40" s="37"/>
      <c r="F40" s="37"/>
      <c r="G40" s="37"/>
      <c r="H40" s="37"/>
      <c r="I40" s="37"/>
      <c r="J40" s="37"/>
      <c r="K40" s="37"/>
      <c r="O40" s="4"/>
    </row>
    <row r="41" spans="1:15" ht="14.25" x14ac:dyDescent="0.2">
      <c r="A41" s="7" t="s">
        <v>63</v>
      </c>
      <c r="C41" s="4" t="s">
        <v>96</v>
      </c>
      <c r="E41" s="37"/>
      <c r="F41" s="37"/>
      <c r="G41" s="37"/>
      <c r="H41" s="37"/>
      <c r="I41" s="37"/>
      <c r="J41" s="37"/>
      <c r="K41" s="37"/>
      <c r="O41" s="4"/>
    </row>
    <row r="42" spans="1:15" ht="14.25" x14ac:dyDescent="0.2">
      <c r="C42" s="4" t="s">
        <v>97</v>
      </c>
      <c r="E42" s="37"/>
      <c r="F42" s="37"/>
      <c r="G42" s="37"/>
      <c r="H42" s="37"/>
      <c r="I42" s="37"/>
      <c r="J42" s="37"/>
      <c r="K42" s="37"/>
      <c r="O42" s="4"/>
    </row>
    <row r="43" spans="1:15" ht="14.25" x14ac:dyDescent="0.2">
      <c r="E43" s="37"/>
      <c r="F43" s="37"/>
      <c r="G43" s="37"/>
      <c r="H43" s="37"/>
      <c r="I43" s="37"/>
      <c r="J43" s="37"/>
      <c r="K43" s="37"/>
      <c r="O43" s="4"/>
    </row>
    <row r="44" spans="1:15" ht="13.5" thickBot="1" x14ac:dyDescent="0.25">
      <c r="A44" s="7" t="s">
        <v>24</v>
      </c>
      <c r="C44" s="4" t="s">
        <v>25</v>
      </c>
      <c r="K44" s="38" t="s">
        <v>15</v>
      </c>
      <c r="L44" s="39" t="str">
        <f>MUDDASSIR!L12</f>
        <v>Maret 2024</v>
      </c>
      <c r="O44" s="4"/>
    </row>
    <row r="45" spans="1:15" ht="13.5" thickTop="1" x14ac:dyDescent="0.2">
      <c r="A45" s="351" t="s">
        <v>0</v>
      </c>
      <c r="B45" s="354" t="s">
        <v>20</v>
      </c>
      <c r="C45" s="355"/>
      <c r="D45" s="298" t="s">
        <v>1</v>
      </c>
      <c r="E45" s="337"/>
      <c r="F45" s="290" t="s">
        <v>4</v>
      </c>
      <c r="G45" s="290" t="s">
        <v>5</v>
      </c>
      <c r="H45" s="290" t="s">
        <v>6</v>
      </c>
      <c r="I45" s="290" t="s">
        <v>17</v>
      </c>
      <c r="J45" s="335" t="s">
        <v>18</v>
      </c>
      <c r="K45" s="342"/>
      <c r="L45" s="298" t="s">
        <v>19</v>
      </c>
      <c r="M45" s="299"/>
      <c r="N45" s="300"/>
      <c r="O45" s="4"/>
    </row>
    <row r="46" spans="1:15" x14ac:dyDescent="0.2">
      <c r="A46" s="352"/>
      <c r="B46" s="356"/>
      <c r="C46" s="357"/>
      <c r="D46" s="291" t="s">
        <v>2</v>
      </c>
      <c r="E46" s="291" t="s">
        <v>3</v>
      </c>
      <c r="F46" s="341"/>
      <c r="G46" s="291"/>
      <c r="H46" s="291"/>
      <c r="I46" s="293"/>
      <c r="J46" s="291" t="s">
        <v>7</v>
      </c>
      <c r="K46" s="291" t="s">
        <v>8</v>
      </c>
      <c r="L46" s="302" t="s">
        <v>7</v>
      </c>
      <c r="M46" s="303" t="s">
        <v>8</v>
      </c>
      <c r="N46" s="304"/>
      <c r="O46" s="4"/>
    </row>
    <row r="47" spans="1:15" x14ac:dyDescent="0.2">
      <c r="A47" s="353"/>
      <c r="B47" s="358"/>
      <c r="C47" s="359"/>
      <c r="D47" s="292"/>
      <c r="E47" s="292"/>
      <c r="F47" s="301"/>
      <c r="G47" s="292"/>
      <c r="H47" s="292"/>
      <c r="I47" s="294"/>
      <c r="J47" s="301"/>
      <c r="K47" s="301"/>
      <c r="L47" s="292"/>
      <c r="M47" s="40" t="s">
        <v>9</v>
      </c>
      <c r="N47" s="41" t="s">
        <v>10</v>
      </c>
      <c r="O47" s="4"/>
    </row>
    <row r="48" spans="1:15" x14ac:dyDescent="0.2">
      <c r="A48" s="9">
        <v>1</v>
      </c>
      <c r="B48" s="360">
        <v>2</v>
      </c>
      <c r="C48" s="361"/>
      <c r="D48" s="43">
        <v>3</v>
      </c>
      <c r="E48" s="43">
        <v>4</v>
      </c>
      <c r="F48" s="43">
        <v>5</v>
      </c>
      <c r="G48" s="43">
        <v>6</v>
      </c>
      <c r="H48" s="43">
        <v>7</v>
      </c>
      <c r="I48" s="43">
        <v>8</v>
      </c>
      <c r="J48" s="43">
        <v>9</v>
      </c>
      <c r="K48" s="43">
        <v>10</v>
      </c>
      <c r="L48" s="43">
        <v>11</v>
      </c>
      <c r="M48" s="43">
        <v>12</v>
      </c>
      <c r="N48" s="44">
        <v>13</v>
      </c>
      <c r="O48" s="4"/>
    </row>
    <row r="49" spans="1:17" x14ac:dyDescent="0.2">
      <c r="A49" s="10"/>
      <c r="B49" s="11"/>
      <c r="C49" s="47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7" x14ac:dyDescent="0.2">
      <c r="A50" s="12">
        <v>2</v>
      </c>
      <c r="B50" s="170" t="s">
        <v>159</v>
      </c>
      <c r="C50" s="90"/>
      <c r="D50" s="48"/>
      <c r="E50" s="48"/>
      <c r="F50" s="174">
        <v>514400</v>
      </c>
      <c r="G50" s="77" t="s">
        <v>27</v>
      </c>
      <c r="H50" s="48"/>
      <c r="I50" s="57">
        <f>F50/F54*100</f>
        <v>2.0855970548645009</v>
      </c>
      <c r="J50" s="114">
        <f>M50/F50*100</f>
        <v>0</v>
      </c>
      <c r="K50" s="114">
        <f>M50/F50*100</f>
        <v>0</v>
      </c>
      <c r="L50" s="57">
        <f>I50*J50/100</f>
        <v>0</v>
      </c>
      <c r="M50" s="57">
        <v>0</v>
      </c>
      <c r="N50" s="58">
        <f>I50*K50/100</f>
        <v>0</v>
      </c>
    </row>
    <row r="51" spans="1:17" ht="13.5" customHeight="1" x14ac:dyDescent="0.2">
      <c r="A51" s="12">
        <v>3</v>
      </c>
      <c r="B51" s="170" t="s">
        <v>48</v>
      </c>
      <c r="C51" s="51"/>
      <c r="D51" s="48"/>
      <c r="E51" s="48"/>
      <c r="F51" s="171">
        <v>3450000</v>
      </c>
      <c r="G51" s="77" t="s">
        <v>27</v>
      </c>
      <c r="H51" s="48"/>
      <c r="I51" s="57">
        <f>F51/F54*100</f>
        <v>13.987771849305073</v>
      </c>
      <c r="J51" s="114">
        <f>M51/F51*100</f>
        <v>0</v>
      </c>
      <c r="K51" s="114">
        <f>M51/F51*100</f>
        <v>0</v>
      </c>
      <c r="L51" s="57">
        <f>I51*J51/100</f>
        <v>0</v>
      </c>
      <c r="M51" s="57">
        <v>0</v>
      </c>
      <c r="N51" s="58">
        <f>I51*K51/100</f>
        <v>0</v>
      </c>
    </row>
    <row r="52" spans="1:17" ht="12.75" customHeight="1" x14ac:dyDescent="0.2">
      <c r="A52" s="12">
        <v>4</v>
      </c>
      <c r="B52" s="170" t="s">
        <v>160</v>
      </c>
      <c r="C52" s="51"/>
      <c r="D52" s="48"/>
      <c r="E52" s="48"/>
      <c r="F52" s="171">
        <v>20700000</v>
      </c>
      <c r="G52" s="77" t="s">
        <v>27</v>
      </c>
      <c r="H52" s="48"/>
      <c r="I52" s="57">
        <f>F52/F54*100</f>
        <v>83.92663109583043</v>
      </c>
      <c r="J52" s="114">
        <f>M52/F52*100</f>
        <v>0</v>
      </c>
      <c r="K52" s="114">
        <f>M52/F52*100</f>
        <v>0</v>
      </c>
      <c r="L52" s="57">
        <f>I52*J52/100</f>
        <v>0</v>
      </c>
      <c r="M52" s="57">
        <v>0</v>
      </c>
      <c r="N52" s="58">
        <f>I52*K52/100</f>
        <v>0</v>
      </c>
    </row>
    <row r="53" spans="1:17" x14ac:dyDescent="0.2">
      <c r="A53" s="12"/>
      <c r="B53" s="11"/>
      <c r="C53" s="47"/>
      <c r="D53" s="48"/>
      <c r="E53" s="48"/>
      <c r="F53" s="57"/>
      <c r="G53" s="77"/>
      <c r="H53" s="48"/>
      <c r="I53" s="57"/>
      <c r="J53" s="114"/>
      <c r="K53" s="114"/>
      <c r="L53" s="57"/>
      <c r="M53" s="57"/>
      <c r="N53" s="58"/>
    </row>
    <row r="54" spans="1:17" ht="13.5" thickBot="1" x14ac:dyDescent="0.25">
      <c r="A54" s="348" t="s">
        <v>16</v>
      </c>
      <c r="B54" s="349"/>
      <c r="C54" s="349"/>
      <c r="D54" s="349"/>
      <c r="E54" s="350"/>
      <c r="F54" s="64">
        <f>SUM(F50:F53)</f>
        <v>24664400</v>
      </c>
      <c r="G54" s="65" t="s">
        <v>27</v>
      </c>
      <c r="H54" s="66"/>
      <c r="I54" s="67">
        <f>SUM(I49:I53)</f>
        <v>100</v>
      </c>
      <c r="J54" s="64"/>
      <c r="K54" s="68"/>
      <c r="L54" s="64">
        <f>SUM(L49:L53)</f>
        <v>0</v>
      </c>
      <c r="M54" s="64">
        <f>SUM(M49:M53)</f>
        <v>0</v>
      </c>
      <c r="N54" s="69">
        <f>SUM(N49:N53)</f>
        <v>0</v>
      </c>
      <c r="Q54" s="35">
        <v>2065000</v>
      </c>
    </row>
    <row r="55" spans="1:17" ht="13.5" thickTop="1" x14ac:dyDescent="0.2">
      <c r="Q55" s="35">
        <v>0</v>
      </c>
    </row>
    <row r="56" spans="1:17" x14ac:dyDescent="0.2">
      <c r="L56" s="70" t="str">
        <f>MUDDASSIR!L24</f>
        <v>Benteng Jampea, 31 Maret 2024</v>
      </c>
      <c r="M56" s="71"/>
      <c r="Q56" s="35" t="e">
        <f>#REF!-#REF!</f>
        <v>#REF!</v>
      </c>
    </row>
    <row r="58" spans="1:17" x14ac:dyDescent="0.2">
      <c r="L58" s="73" t="s">
        <v>28</v>
      </c>
      <c r="Q58" s="23" t="e">
        <f>SUM(Q53:Q57)</f>
        <v>#REF!</v>
      </c>
    </row>
    <row r="59" spans="1:17" x14ac:dyDescent="0.2">
      <c r="L59" s="73"/>
    </row>
    <row r="60" spans="1:17" x14ac:dyDescent="0.2">
      <c r="L60" s="73"/>
    </row>
    <row r="61" spans="1:17" x14ac:dyDescent="0.2">
      <c r="L61" s="74" t="s">
        <v>37</v>
      </c>
      <c r="M61" s="1"/>
      <c r="N61" s="1"/>
    </row>
    <row r="62" spans="1:17" x14ac:dyDescent="0.2">
      <c r="L62" s="334" t="s">
        <v>38</v>
      </c>
      <c r="M62" s="334"/>
      <c r="N62" s="334"/>
    </row>
    <row r="63" spans="1:17" ht="15" x14ac:dyDescent="0.25">
      <c r="A63" s="8"/>
      <c r="B63" s="8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</row>
    <row r="64" spans="1:17" ht="15" x14ac:dyDescent="0.25">
      <c r="A64" s="8"/>
      <c r="B64" s="8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</row>
    <row r="65" spans="1:14" ht="15" x14ac:dyDescent="0.25">
      <c r="A65" s="8"/>
      <c r="B65" s="8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</row>
    <row r="66" spans="1:14" ht="15" x14ac:dyDescent="0.25">
      <c r="A66" s="8"/>
      <c r="B66" s="8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</row>
    <row r="67" spans="1:14" ht="15" x14ac:dyDescent="0.25">
      <c r="A67" s="8"/>
      <c r="B67" s="8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</row>
    <row r="68" spans="1:14" ht="15" x14ac:dyDescent="0.25">
      <c r="A68" s="8"/>
      <c r="B68" s="8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</row>
    <row r="69" spans="1:14" ht="15" x14ac:dyDescent="0.25">
      <c r="A69" s="8"/>
      <c r="B69" s="8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</row>
    <row r="70" spans="1:14" ht="15" x14ac:dyDescent="0.25">
      <c r="A70" s="8"/>
      <c r="B70" s="8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</row>
    <row r="71" spans="1:14" ht="15" x14ac:dyDescent="0.25">
      <c r="A71" s="8"/>
      <c r="B71" s="8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</row>
    <row r="72" spans="1:14" ht="15" x14ac:dyDescent="0.25">
      <c r="A72" s="8"/>
      <c r="B72" s="8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</row>
    <row r="73" spans="1:14" ht="15" x14ac:dyDescent="0.25">
      <c r="A73" s="219"/>
      <c r="B73" s="219"/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</row>
    <row r="74" spans="1:14" ht="14.25" x14ac:dyDescent="0.2">
      <c r="A74" s="7" t="s">
        <v>26</v>
      </c>
      <c r="C74" s="4" t="s">
        <v>32</v>
      </c>
      <c r="E74" s="37"/>
      <c r="F74" s="37"/>
      <c r="G74" s="37"/>
      <c r="H74" s="37"/>
      <c r="I74" s="37"/>
      <c r="J74" s="37"/>
      <c r="K74" s="37"/>
    </row>
    <row r="75" spans="1:14" ht="14.25" x14ac:dyDescent="0.2">
      <c r="A75" s="7" t="s">
        <v>23</v>
      </c>
      <c r="C75" s="4" t="s">
        <v>95</v>
      </c>
      <c r="E75" s="37"/>
      <c r="F75" s="37"/>
      <c r="G75" s="37"/>
      <c r="H75" s="37"/>
      <c r="I75" s="37"/>
      <c r="J75" s="37"/>
      <c r="K75" s="37"/>
    </row>
    <row r="76" spans="1:14" ht="14.25" x14ac:dyDescent="0.2">
      <c r="A76" s="7" t="s">
        <v>63</v>
      </c>
      <c r="C76" s="4" t="s">
        <v>98</v>
      </c>
      <c r="E76" s="37"/>
      <c r="F76" s="37"/>
      <c r="G76" s="37"/>
      <c r="H76" s="37"/>
      <c r="I76" s="37"/>
      <c r="J76" s="37"/>
      <c r="K76" s="37"/>
    </row>
    <row r="77" spans="1:14" ht="14.25" x14ac:dyDescent="0.2">
      <c r="C77" s="4" t="s">
        <v>99</v>
      </c>
      <c r="E77" s="37"/>
      <c r="F77" s="37"/>
      <c r="G77" s="37"/>
      <c r="H77" s="37"/>
      <c r="I77" s="37"/>
      <c r="J77" s="37"/>
      <c r="K77" s="37"/>
    </row>
    <row r="78" spans="1:14" ht="13.5" thickBot="1" x14ac:dyDescent="0.25">
      <c r="A78" s="7" t="s">
        <v>24</v>
      </c>
      <c r="C78" s="4" t="s">
        <v>25</v>
      </c>
      <c r="K78" s="38" t="s">
        <v>15</v>
      </c>
      <c r="L78" s="39" t="str">
        <f>L44</f>
        <v>Maret 2024</v>
      </c>
    </row>
    <row r="79" spans="1:14" ht="13.5" thickTop="1" x14ac:dyDescent="0.2">
      <c r="A79" s="351" t="s">
        <v>0</v>
      </c>
      <c r="B79" s="354" t="s">
        <v>20</v>
      </c>
      <c r="C79" s="355"/>
      <c r="D79" s="298" t="s">
        <v>1</v>
      </c>
      <c r="E79" s="337"/>
      <c r="F79" s="290" t="s">
        <v>4</v>
      </c>
      <c r="G79" s="290" t="s">
        <v>5</v>
      </c>
      <c r="H79" s="290" t="s">
        <v>6</v>
      </c>
      <c r="I79" s="290" t="s">
        <v>17</v>
      </c>
      <c r="J79" s="335" t="s">
        <v>18</v>
      </c>
      <c r="K79" s="342"/>
      <c r="L79" s="298" t="s">
        <v>19</v>
      </c>
      <c r="M79" s="299"/>
      <c r="N79" s="300"/>
    </row>
    <row r="80" spans="1:14" x14ac:dyDescent="0.2">
      <c r="A80" s="352"/>
      <c r="B80" s="356"/>
      <c r="C80" s="357"/>
      <c r="D80" s="291" t="s">
        <v>2</v>
      </c>
      <c r="E80" s="291" t="s">
        <v>3</v>
      </c>
      <c r="F80" s="341"/>
      <c r="G80" s="291"/>
      <c r="H80" s="291"/>
      <c r="I80" s="293"/>
      <c r="J80" s="291" t="s">
        <v>7</v>
      </c>
      <c r="K80" s="291" t="s">
        <v>8</v>
      </c>
      <c r="L80" s="302" t="s">
        <v>7</v>
      </c>
      <c r="M80" s="303" t="s">
        <v>8</v>
      </c>
      <c r="N80" s="304"/>
    </row>
    <row r="81" spans="1:17" x14ac:dyDescent="0.2">
      <c r="A81" s="353"/>
      <c r="B81" s="358"/>
      <c r="C81" s="359"/>
      <c r="D81" s="292"/>
      <c r="E81" s="292"/>
      <c r="F81" s="301"/>
      <c r="G81" s="292"/>
      <c r="H81" s="292"/>
      <c r="I81" s="294"/>
      <c r="J81" s="301"/>
      <c r="K81" s="301"/>
      <c r="L81" s="292"/>
      <c r="M81" s="40" t="s">
        <v>9</v>
      </c>
      <c r="N81" s="41" t="s">
        <v>10</v>
      </c>
    </row>
    <row r="82" spans="1:17" x14ac:dyDescent="0.2">
      <c r="A82" s="9">
        <v>1</v>
      </c>
      <c r="B82" s="360">
        <v>2</v>
      </c>
      <c r="C82" s="361"/>
      <c r="D82" s="43">
        <v>3</v>
      </c>
      <c r="E82" s="43">
        <v>4</v>
      </c>
      <c r="F82" s="43">
        <v>5</v>
      </c>
      <c r="G82" s="43">
        <v>6</v>
      </c>
      <c r="H82" s="43">
        <v>7</v>
      </c>
      <c r="I82" s="43">
        <v>8</v>
      </c>
      <c r="J82" s="43">
        <v>9</v>
      </c>
      <c r="K82" s="43">
        <v>10</v>
      </c>
      <c r="L82" s="43">
        <v>11</v>
      </c>
      <c r="M82" s="43">
        <v>12</v>
      </c>
      <c r="N82" s="44">
        <v>13</v>
      </c>
    </row>
    <row r="83" spans="1:17" x14ac:dyDescent="0.2">
      <c r="A83" s="10"/>
      <c r="B83" s="11"/>
      <c r="C83" s="47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9"/>
    </row>
    <row r="84" spans="1:17" x14ac:dyDescent="0.2">
      <c r="A84" s="12">
        <v>1</v>
      </c>
      <c r="B84" s="168" t="s">
        <v>176</v>
      </c>
      <c r="C84" s="47"/>
      <c r="D84" s="48"/>
      <c r="E84" s="48"/>
      <c r="F84" s="172">
        <v>257200</v>
      </c>
      <c r="G84" s="77" t="s">
        <v>27</v>
      </c>
      <c r="H84" s="48"/>
      <c r="I84" s="57">
        <f>F84/F88*100</f>
        <v>3.7755791080708136</v>
      </c>
      <c r="J84" s="114">
        <f>M84/F84*100</f>
        <v>99.533437013996888</v>
      </c>
      <c r="K84" s="114">
        <f>M84/F84*100</f>
        <v>99.533437013996888</v>
      </c>
      <c r="L84" s="57">
        <f>I84*J84/100</f>
        <v>3.7579636534452892</v>
      </c>
      <c r="M84" s="212">
        <v>256000</v>
      </c>
      <c r="N84" s="58">
        <f>I84*K84/100</f>
        <v>3.7579636534452892</v>
      </c>
    </row>
    <row r="85" spans="1:17" ht="12" customHeight="1" x14ac:dyDescent="0.2">
      <c r="A85" s="12">
        <v>2</v>
      </c>
      <c r="B85" s="168" t="s">
        <v>48</v>
      </c>
      <c r="C85" s="90"/>
      <c r="D85" s="48"/>
      <c r="E85" s="48"/>
      <c r="F85" s="173">
        <v>2415000</v>
      </c>
      <c r="G85" s="77" t="s">
        <v>27</v>
      </c>
      <c r="H85" s="48"/>
      <c r="I85" s="57">
        <f>F85/F88*100</f>
        <v>35.451102433868648</v>
      </c>
      <c r="J85" s="114">
        <f>M85/F85*100</f>
        <v>100</v>
      </c>
      <c r="K85" s="114">
        <f>M85/F85*100</f>
        <v>100</v>
      </c>
      <c r="L85" s="57">
        <f>I85*J85/100</f>
        <v>35.451102433868648</v>
      </c>
      <c r="M85" s="212">
        <v>2415000</v>
      </c>
      <c r="N85" s="58">
        <f>I85*K85/100</f>
        <v>35.451102433868648</v>
      </c>
    </row>
    <row r="86" spans="1:17" ht="12.75" customHeight="1" x14ac:dyDescent="0.2">
      <c r="A86" s="12">
        <v>3</v>
      </c>
      <c r="B86" s="168" t="s">
        <v>175</v>
      </c>
      <c r="C86" s="51"/>
      <c r="D86" s="48"/>
      <c r="E86" s="48"/>
      <c r="F86" s="169">
        <v>4140000</v>
      </c>
      <c r="G86" s="77" t="s">
        <v>27</v>
      </c>
      <c r="H86" s="48"/>
      <c r="I86" s="57">
        <f>F86/F88*100</f>
        <v>60.773318458060544</v>
      </c>
      <c r="J86" s="114">
        <f>M86/F86*100</f>
        <v>0</v>
      </c>
      <c r="K86" s="114">
        <f>M86/F86*100</f>
        <v>0</v>
      </c>
      <c r="L86" s="57">
        <f>I86*J86/100</f>
        <v>0</v>
      </c>
      <c r="M86" s="212">
        <v>0</v>
      </c>
      <c r="N86" s="58">
        <f>I86*K86/100</f>
        <v>0</v>
      </c>
    </row>
    <row r="87" spans="1:17" x14ac:dyDescent="0.2">
      <c r="A87" s="12"/>
      <c r="B87" s="11"/>
      <c r="C87" s="47"/>
      <c r="D87" s="48"/>
      <c r="E87" s="48"/>
      <c r="F87" s="57"/>
      <c r="G87" s="77"/>
      <c r="H87" s="48"/>
      <c r="I87" s="57"/>
      <c r="J87" s="114"/>
      <c r="K87" s="114"/>
      <c r="L87" s="57"/>
      <c r="M87" s="57"/>
      <c r="N87" s="58"/>
    </row>
    <row r="88" spans="1:17" ht="13.5" thickBot="1" x14ac:dyDescent="0.25">
      <c r="A88" s="348" t="s">
        <v>16</v>
      </c>
      <c r="B88" s="349"/>
      <c r="C88" s="349"/>
      <c r="D88" s="349"/>
      <c r="E88" s="350"/>
      <c r="F88" s="64">
        <f>SUM(F84:F87)</f>
        <v>6812200</v>
      </c>
      <c r="G88" s="65" t="s">
        <v>27</v>
      </c>
      <c r="H88" s="66"/>
      <c r="I88" s="67">
        <f>SUM(I83:I87)</f>
        <v>100</v>
      </c>
      <c r="J88" s="64"/>
      <c r="K88" s="68"/>
      <c r="L88" s="64">
        <f>SUM(L83:L87)</f>
        <v>39.209066087313936</v>
      </c>
      <c r="M88" s="64">
        <f>SUM(M83:M87)</f>
        <v>2671000</v>
      </c>
      <c r="N88" s="69">
        <f>SUM(N83:N87)</f>
        <v>39.209066087313936</v>
      </c>
    </row>
    <row r="89" spans="1:17" ht="13.5" thickTop="1" x14ac:dyDescent="0.2"/>
    <row r="90" spans="1:17" x14ac:dyDescent="0.2">
      <c r="L90" s="70" t="str">
        <f>L56</f>
        <v>Benteng Jampea, 31 Maret 2024</v>
      </c>
      <c r="M90" s="71"/>
    </row>
    <row r="92" spans="1:17" x14ac:dyDescent="0.2">
      <c r="L92" s="73" t="s">
        <v>28</v>
      </c>
      <c r="Q92" s="35"/>
    </row>
    <row r="93" spans="1:17" x14ac:dyDescent="0.2">
      <c r="L93" s="73"/>
    </row>
    <row r="94" spans="1:17" ht="24" customHeight="1" x14ac:dyDescent="0.2">
      <c r="L94" s="73"/>
      <c r="Q94" s="36"/>
    </row>
    <row r="95" spans="1:17" x14ac:dyDescent="0.2">
      <c r="L95" s="74" t="s">
        <v>37</v>
      </c>
      <c r="M95" s="1"/>
      <c r="N95" s="1"/>
      <c r="Q95" s="35"/>
    </row>
    <row r="96" spans="1:17" ht="13.5" customHeight="1" x14ac:dyDescent="0.2">
      <c r="L96" s="334" t="s">
        <v>38</v>
      </c>
      <c r="M96" s="334"/>
      <c r="N96" s="334"/>
      <c r="Q96" s="35">
        <v>0</v>
      </c>
    </row>
    <row r="97" spans="1:17" ht="15" x14ac:dyDescent="0.25">
      <c r="A97" s="8"/>
      <c r="B97" s="8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Q97" s="35">
        <v>210000</v>
      </c>
    </row>
    <row r="152" spans="5:5" x14ac:dyDescent="0.2">
      <c r="E152" s="4">
        <v>0</v>
      </c>
    </row>
  </sheetData>
  <mergeCells count="56">
    <mergeCell ref="B15:C15"/>
    <mergeCell ref="L28:N28"/>
    <mergeCell ref="H12:H14"/>
    <mergeCell ref="I12:I14"/>
    <mergeCell ref="J12:K12"/>
    <mergeCell ref="L12:N12"/>
    <mergeCell ref="D13:D14"/>
    <mergeCell ref="E13:E14"/>
    <mergeCell ref="J13:J14"/>
    <mergeCell ref="K13:K14"/>
    <mergeCell ref="L13:L14"/>
    <mergeCell ref="M13:N13"/>
    <mergeCell ref="A12:A14"/>
    <mergeCell ref="B12:C14"/>
    <mergeCell ref="D12:E12"/>
    <mergeCell ref="F12:F14"/>
    <mergeCell ref="G12:G14"/>
    <mergeCell ref="A3:N3"/>
    <mergeCell ref="A4:N4"/>
    <mergeCell ref="A5:N5"/>
    <mergeCell ref="A54:E54"/>
    <mergeCell ref="I45:I47"/>
    <mergeCell ref="J45:K45"/>
    <mergeCell ref="L45:N45"/>
    <mergeCell ref="D46:D47"/>
    <mergeCell ref="E46:E47"/>
    <mergeCell ref="J46:J47"/>
    <mergeCell ref="K46:K47"/>
    <mergeCell ref="L46:L47"/>
    <mergeCell ref="A45:A47"/>
    <mergeCell ref="B45:C47"/>
    <mergeCell ref="D45:E45"/>
    <mergeCell ref="M46:N46"/>
    <mergeCell ref="F45:F47"/>
    <mergeCell ref="G45:G47"/>
    <mergeCell ref="H45:H47"/>
    <mergeCell ref="B82:C82"/>
    <mergeCell ref="L62:N62"/>
    <mergeCell ref="H79:H81"/>
    <mergeCell ref="I79:I81"/>
    <mergeCell ref="J79:K79"/>
    <mergeCell ref="L79:N79"/>
    <mergeCell ref="J80:J81"/>
    <mergeCell ref="K80:K81"/>
    <mergeCell ref="L80:L81"/>
    <mergeCell ref="M80:N80"/>
    <mergeCell ref="B48:C48"/>
    <mergeCell ref="A88:E88"/>
    <mergeCell ref="L96:N96"/>
    <mergeCell ref="A79:A81"/>
    <mergeCell ref="B79:C81"/>
    <mergeCell ref="D79:E79"/>
    <mergeCell ref="F79:F81"/>
    <mergeCell ref="G79:G81"/>
    <mergeCell ref="D80:D81"/>
    <mergeCell ref="E80:E81"/>
  </mergeCells>
  <phoneticPr fontId="0" type="noConversion"/>
  <printOptions horizontalCentered="1"/>
  <pageMargins left="0.31496062992125984" right="0.51181102362204722" top="0.6692913385826772" bottom="0.98425196850393704" header="0.51181102362204722" footer="0.51181102362204722"/>
  <pageSetup paperSize="5" scale="95" orientation="landscape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N62"/>
  <sheetViews>
    <sheetView view="pageBreakPreview" zoomScaleSheetLayoutView="100" workbookViewId="0">
      <selection activeCell="M56" sqref="M56"/>
    </sheetView>
  </sheetViews>
  <sheetFormatPr defaultRowHeight="12.75" x14ac:dyDescent="0.2"/>
  <cols>
    <col min="1" max="1" width="5.85546875" style="7" customWidth="1"/>
    <col min="2" max="2" width="5" style="4" customWidth="1"/>
    <col min="3" max="3" width="42" style="4" customWidth="1"/>
    <col min="4" max="4" width="9.140625" style="4" customWidth="1"/>
    <col min="5" max="5" width="11.42578125" style="4" customWidth="1"/>
    <col min="6" max="6" width="13.42578125" style="4" customWidth="1"/>
    <col min="7" max="7" width="12.42578125" style="4" customWidth="1"/>
    <col min="8" max="8" width="10.140625" style="4" customWidth="1"/>
    <col min="9" max="9" width="7.85546875" style="4" customWidth="1"/>
    <col min="10" max="10" width="7.28515625" style="4" customWidth="1"/>
    <col min="11" max="11" width="9.42578125" style="4" customWidth="1"/>
    <col min="12" max="12" width="8.140625" style="4" customWidth="1"/>
    <col min="13" max="13" width="12.7109375" style="4" customWidth="1"/>
    <col min="14" max="14" width="8.140625" style="4" customWidth="1"/>
  </cols>
  <sheetData>
    <row r="1" spans="1:14" ht="15" x14ac:dyDescent="0.25">
      <c r="A1" s="362" t="s">
        <v>12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4" ht="15" x14ac:dyDescent="0.25">
      <c r="A2" s="362" t="s">
        <v>33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</row>
    <row r="3" spans="1:14" ht="15" x14ac:dyDescent="0.25">
      <c r="A3" s="362" t="s">
        <v>146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</row>
    <row r="4" spans="1:14" ht="15" x14ac:dyDescent="0.25">
      <c r="A4" s="8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t="15" x14ac:dyDescent="0.25">
      <c r="A5" s="8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14.25" x14ac:dyDescent="0.2">
      <c r="A6" s="13" t="s">
        <v>26</v>
      </c>
      <c r="B6" s="1"/>
      <c r="C6" s="4" t="s">
        <v>32</v>
      </c>
      <c r="D6" s="1"/>
      <c r="E6" s="83"/>
      <c r="F6" s="83"/>
      <c r="G6" s="83"/>
      <c r="H6" s="83"/>
      <c r="I6" s="83"/>
      <c r="J6" s="83"/>
      <c r="K6" s="83"/>
      <c r="L6" s="1"/>
      <c r="M6" s="1"/>
      <c r="N6" s="1"/>
    </row>
    <row r="7" spans="1:14" ht="14.25" x14ac:dyDescent="0.2">
      <c r="A7" s="13" t="s">
        <v>23</v>
      </c>
      <c r="B7" s="1"/>
      <c r="C7" s="1" t="s">
        <v>128</v>
      </c>
      <c r="D7" s="1"/>
      <c r="E7" s="83"/>
      <c r="F7" s="83"/>
      <c r="G7" s="83"/>
      <c r="H7" s="83"/>
      <c r="I7" s="83"/>
      <c r="J7" s="83"/>
      <c r="K7" s="83"/>
      <c r="L7" s="1"/>
      <c r="M7" s="1"/>
      <c r="N7" s="1"/>
    </row>
    <row r="8" spans="1:14" ht="14.25" x14ac:dyDescent="0.2">
      <c r="A8" s="13" t="s">
        <v>63</v>
      </c>
      <c r="B8" s="1"/>
      <c r="C8" s="1" t="s">
        <v>101</v>
      </c>
      <c r="D8" s="1"/>
      <c r="E8" s="83"/>
      <c r="F8" s="83"/>
      <c r="G8" s="83"/>
      <c r="H8" s="83"/>
      <c r="I8" s="83"/>
      <c r="J8" s="83"/>
      <c r="K8" s="83"/>
      <c r="L8" s="1"/>
      <c r="M8" s="1"/>
      <c r="N8" s="1"/>
    </row>
    <row r="9" spans="1:14" ht="14.25" x14ac:dyDescent="0.2">
      <c r="A9" s="13"/>
      <c r="B9" s="1"/>
      <c r="C9" s="1"/>
      <c r="D9" s="1"/>
      <c r="E9" s="83"/>
      <c r="F9" s="83"/>
      <c r="G9" s="83"/>
      <c r="H9" s="83"/>
      <c r="I9" s="83"/>
      <c r="J9" s="83"/>
      <c r="K9" s="83"/>
      <c r="L9" s="1"/>
      <c r="M9" s="1"/>
      <c r="N9" s="1"/>
    </row>
    <row r="10" spans="1:14" ht="13.5" thickBot="1" x14ac:dyDescent="0.25">
      <c r="A10" s="13" t="s">
        <v>24</v>
      </c>
      <c r="B10" s="1"/>
      <c r="C10" s="1" t="s">
        <v>25</v>
      </c>
      <c r="D10" s="1"/>
      <c r="E10" s="1"/>
      <c r="F10" s="1"/>
      <c r="G10" s="1"/>
      <c r="H10" s="1"/>
      <c r="I10" s="1"/>
      <c r="J10" s="1"/>
      <c r="K10" s="84" t="s">
        <v>15</v>
      </c>
      <c r="L10" s="85" t="str">
        <f>MUDDASSIR!L12</f>
        <v>Maret 2024</v>
      </c>
      <c r="M10" s="1"/>
      <c r="N10" s="1"/>
    </row>
    <row r="11" spans="1:14" ht="15" customHeight="1" thickTop="1" x14ac:dyDescent="0.2">
      <c r="A11" s="363" t="s">
        <v>0</v>
      </c>
      <c r="B11" s="263" t="s">
        <v>20</v>
      </c>
      <c r="C11" s="264"/>
      <c r="D11" s="314" t="s">
        <v>1</v>
      </c>
      <c r="E11" s="315"/>
      <c r="F11" s="258" t="s">
        <v>4</v>
      </c>
      <c r="G11" s="258" t="s">
        <v>5</v>
      </c>
      <c r="H11" s="258" t="s">
        <v>6</v>
      </c>
      <c r="I11" s="258" t="s">
        <v>17</v>
      </c>
      <c r="J11" s="261" t="s">
        <v>18</v>
      </c>
      <c r="K11" s="322"/>
      <c r="L11" s="314" t="s">
        <v>19</v>
      </c>
      <c r="M11" s="316"/>
      <c r="N11" s="317"/>
    </row>
    <row r="12" spans="1:14" ht="14.25" customHeight="1" x14ac:dyDescent="0.2">
      <c r="A12" s="364"/>
      <c r="B12" s="265"/>
      <c r="C12" s="266"/>
      <c r="D12" s="285" t="s">
        <v>2</v>
      </c>
      <c r="E12" s="285" t="s">
        <v>3</v>
      </c>
      <c r="F12" s="321"/>
      <c r="G12" s="285"/>
      <c r="H12" s="285"/>
      <c r="I12" s="280"/>
      <c r="J12" s="285" t="s">
        <v>7</v>
      </c>
      <c r="K12" s="285" t="s">
        <v>8</v>
      </c>
      <c r="L12" s="269" t="s">
        <v>7</v>
      </c>
      <c r="M12" s="319" t="s">
        <v>8</v>
      </c>
      <c r="N12" s="320"/>
    </row>
    <row r="13" spans="1:14" x14ac:dyDescent="0.2">
      <c r="A13" s="365"/>
      <c r="B13" s="267"/>
      <c r="C13" s="268"/>
      <c r="D13" s="270"/>
      <c r="E13" s="270"/>
      <c r="F13" s="318"/>
      <c r="G13" s="270"/>
      <c r="H13" s="270"/>
      <c r="I13" s="281"/>
      <c r="J13" s="318"/>
      <c r="K13" s="318"/>
      <c r="L13" s="270"/>
      <c r="M13" s="86" t="s">
        <v>9</v>
      </c>
      <c r="N13" s="87" t="s">
        <v>10</v>
      </c>
    </row>
    <row r="14" spans="1:14" x14ac:dyDescent="0.2">
      <c r="A14" s="17">
        <v>1</v>
      </c>
      <c r="B14" s="346">
        <v>2</v>
      </c>
      <c r="C14" s="347"/>
      <c r="D14" s="111">
        <v>3</v>
      </c>
      <c r="E14" s="111">
        <v>4</v>
      </c>
      <c r="F14" s="111">
        <v>5</v>
      </c>
      <c r="G14" s="111">
        <v>6</v>
      </c>
      <c r="H14" s="111">
        <v>7</v>
      </c>
      <c r="I14" s="111">
        <v>8</v>
      </c>
      <c r="J14" s="111">
        <v>9</v>
      </c>
      <c r="K14" s="111">
        <v>10</v>
      </c>
      <c r="L14" s="111">
        <v>11</v>
      </c>
      <c r="M14" s="111">
        <v>12</v>
      </c>
      <c r="N14" s="112">
        <v>13</v>
      </c>
    </row>
    <row r="15" spans="1:14" x14ac:dyDescent="0.2">
      <c r="A15" s="14"/>
      <c r="B15" s="89"/>
      <c r="C15" s="90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2"/>
    </row>
    <row r="16" spans="1:14" x14ac:dyDescent="0.2">
      <c r="A16" s="15">
        <v>1</v>
      </c>
      <c r="B16" s="170" t="s">
        <v>176</v>
      </c>
      <c r="C16" s="47"/>
      <c r="D16" s="91"/>
      <c r="E16" s="91" t="s">
        <v>31</v>
      </c>
      <c r="F16" s="167">
        <v>257200</v>
      </c>
      <c r="G16" s="95" t="s">
        <v>27</v>
      </c>
      <c r="H16" s="91"/>
      <c r="I16" s="57">
        <f>F16/F21*100</f>
        <v>4.5343958252529886</v>
      </c>
      <c r="J16" s="114">
        <f>M16/F16*100</f>
        <v>0</v>
      </c>
      <c r="K16" s="114">
        <f>M16/F16*100</f>
        <v>0</v>
      </c>
      <c r="L16" s="94">
        <f>I16*J16/100</f>
        <v>0</v>
      </c>
      <c r="M16" s="94">
        <v>0</v>
      </c>
      <c r="N16" s="96">
        <f>I16*K16/100</f>
        <v>0</v>
      </c>
    </row>
    <row r="17" spans="1:14" x14ac:dyDescent="0.2">
      <c r="A17" s="15">
        <v>2</v>
      </c>
      <c r="B17" s="170" t="s">
        <v>161</v>
      </c>
      <c r="C17" s="47"/>
      <c r="D17" s="91"/>
      <c r="E17" s="91"/>
      <c r="F17" s="167">
        <v>2415000</v>
      </c>
      <c r="G17" s="95" t="s">
        <v>27</v>
      </c>
      <c r="H17" s="91"/>
      <c r="I17" s="57">
        <f>F17/F21*100</f>
        <v>42.576072775995208</v>
      </c>
      <c r="J17" s="114">
        <f>M17/F17*100</f>
        <v>0</v>
      </c>
      <c r="K17" s="114">
        <f>M17/F17*100</f>
        <v>0</v>
      </c>
      <c r="L17" s="94">
        <f>I17*J17/100</f>
        <v>0</v>
      </c>
      <c r="M17" s="94">
        <v>0</v>
      </c>
      <c r="N17" s="96">
        <f>I17*K17/100</f>
        <v>0</v>
      </c>
    </row>
    <row r="18" spans="1:14" x14ac:dyDescent="0.2">
      <c r="A18" s="15">
        <v>3</v>
      </c>
      <c r="B18" s="170" t="s">
        <v>145</v>
      </c>
      <c r="C18" s="47"/>
      <c r="D18" s="216"/>
      <c r="E18" s="216"/>
      <c r="F18" s="166">
        <v>2100000</v>
      </c>
      <c r="G18" s="95" t="s">
        <v>27</v>
      </c>
      <c r="H18" s="216"/>
      <c r="I18" s="57">
        <f>F18/F21*100</f>
        <v>37.022671979126265</v>
      </c>
      <c r="J18" s="114">
        <f>M18/F18*100</f>
        <v>0</v>
      </c>
      <c r="K18" s="114">
        <f>M18/F18*100</f>
        <v>0</v>
      </c>
      <c r="L18" s="94">
        <f>I18*J18/100</f>
        <v>0</v>
      </c>
      <c r="M18" s="94">
        <v>0</v>
      </c>
      <c r="N18" s="96">
        <f>I18*K18/100</f>
        <v>0</v>
      </c>
    </row>
    <row r="19" spans="1:14" x14ac:dyDescent="0.2">
      <c r="A19" s="15">
        <v>4</v>
      </c>
      <c r="B19" s="170" t="s">
        <v>93</v>
      </c>
      <c r="C19" s="47"/>
      <c r="D19" s="91"/>
      <c r="E19" s="91"/>
      <c r="F19" s="166">
        <v>900000</v>
      </c>
      <c r="G19" s="95" t="s">
        <v>27</v>
      </c>
      <c r="H19" s="91"/>
      <c r="I19" s="57">
        <f>F19/F21*100</f>
        <v>15.866859419625543</v>
      </c>
      <c r="J19" s="114">
        <f>M19/F19*100</f>
        <v>0</v>
      </c>
      <c r="K19" s="114">
        <f>M19/F19*100</f>
        <v>0</v>
      </c>
      <c r="L19" s="94">
        <f>I19*J19/100</f>
        <v>0</v>
      </c>
      <c r="M19" s="94">
        <v>0</v>
      </c>
      <c r="N19" s="96">
        <f>I19*K19/100</f>
        <v>0</v>
      </c>
    </row>
    <row r="20" spans="1:14" x14ac:dyDescent="0.2">
      <c r="A20" s="15"/>
      <c r="B20" s="89"/>
      <c r="C20" s="97"/>
      <c r="D20" s="91"/>
      <c r="E20" s="91"/>
      <c r="F20" s="94"/>
      <c r="G20" s="95"/>
      <c r="H20" s="91"/>
      <c r="I20" s="94"/>
      <c r="J20" s="94"/>
      <c r="K20" s="94"/>
      <c r="L20" s="94"/>
      <c r="M20" s="94"/>
      <c r="N20" s="96"/>
    </row>
    <row r="21" spans="1:14" ht="13.5" thickBot="1" x14ac:dyDescent="0.25">
      <c r="A21" s="366" t="s">
        <v>16</v>
      </c>
      <c r="B21" s="367"/>
      <c r="C21" s="367"/>
      <c r="D21" s="367"/>
      <c r="E21" s="368"/>
      <c r="F21" s="98">
        <f>SUM(F15:F20)</f>
        <v>5672200</v>
      </c>
      <c r="G21" s="99" t="s">
        <v>27</v>
      </c>
      <c r="H21" s="66"/>
      <c r="I21" s="67">
        <f>SUM(I15:I20)</f>
        <v>100</v>
      </c>
      <c r="J21" s="64"/>
      <c r="K21" s="68"/>
      <c r="L21" s="98">
        <f>SUM(L15:L20)</f>
        <v>0</v>
      </c>
      <c r="M21" s="98">
        <f>SUM(M15:M20)</f>
        <v>0</v>
      </c>
      <c r="N21" s="100">
        <f>SUM(N15:N20)</f>
        <v>0</v>
      </c>
    </row>
    <row r="22" spans="1:14" ht="13.5" thickTop="1" x14ac:dyDescent="0.2">
      <c r="A22" s="1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">
      <c r="A23" s="13"/>
      <c r="B23" s="1"/>
      <c r="C23" s="1"/>
      <c r="D23" s="1"/>
      <c r="E23" s="1"/>
      <c r="F23" s="1"/>
      <c r="G23" s="1"/>
      <c r="H23" s="1"/>
      <c r="I23" s="1"/>
      <c r="J23" s="1"/>
      <c r="K23" s="1"/>
      <c r="L23" s="105" t="str">
        <f>MUDDASSIR!L24</f>
        <v>Benteng Jampea, 31 Maret 2024</v>
      </c>
      <c r="M23" s="106"/>
      <c r="N23" s="1"/>
    </row>
    <row r="24" spans="1:14" x14ac:dyDescent="0.2">
      <c r="A24" s="1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">
      <c r="A25" s="13"/>
      <c r="B25" s="1"/>
      <c r="C25" s="1"/>
      <c r="D25" s="1"/>
      <c r="E25" s="1"/>
      <c r="F25" s="1"/>
      <c r="G25" s="1"/>
      <c r="H25" s="1"/>
      <c r="I25" s="1"/>
      <c r="J25" s="1"/>
      <c r="K25" s="1"/>
      <c r="L25" s="82" t="s">
        <v>28</v>
      </c>
      <c r="M25" s="1"/>
      <c r="N25" s="1"/>
    </row>
    <row r="26" spans="1:14" x14ac:dyDescent="0.2">
      <c r="A26" s="13"/>
      <c r="B26" s="1"/>
      <c r="C26" s="1"/>
      <c r="D26" s="1"/>
      <c r="E26" s="1"/>
      <c r="F26" s="1"/>
      <c r="G26" s="1"/>
      <c r="H26" s="1"/>
      <c r="I26" s="1"/>
      <c r="J26" s="1"/>
      <c r="K26" s="1"/>
      <c r="L26" s="82"/>
      <c r="M26" s="1"/>
      <c r="N26" s="1"/>
    </row>
    <row r="27" spans="1:14" x14ac:dyDescent="0.2">
      <c r="A27" s="13"/>
      <c r="B27" s="1"/>
      <c r="C27" s="1"/>
      <c r="D27" s="1"/>
      <c r="E27" s="1"/>
      <c r="F27" s="1"/>
      <c r="G27" s="1"/>
      <c r="H27" s="1"/>
      <c r="I27" s="1"/>
      <c r="J27" s="1"/>
      <c r="K27" s="1"/>
      <c r="L27" s="82"/>
      <c r="M27" s="1"/>
      <c r="N27" s="1"/>
    </row>
    <row r="28" spans="1:14" x14ac:dyDescent="0.2">
      <c r="A28" s="13"/>
      <c r="B28" s="1"/>
      <c r="C28" s="1"/>
      <c r="D28" s="1"/>
      <c r="E28" s="1"/>
      <c r="F28" s="1"/>
      <c r="G28" s="1"/>
      <c r="H28" s="1"/>
      <c r="I28" s="1"/>
      <c r="J28" s="1"/>
      <c r="K28" s="1"/>
      <c r="L28" s="74" t="s">
        <v>134</v>
      </c>
      <c r="M28" s="1"/>
      <c r="N28" s="1"/>
    </row>
    <row r="29" spans="1:14" x14ac:dyDescent="0.2">
      <c r="A29" s="13"/>
      <c r="B29" s="1"/>
      <c r="C29" s="1"/>
      <c r="D29" s="1"/>
      <c r="E29" s="1"/>
      <c r="F29" s="1"/>
      <c r="G29" s="1"/>
      <c r="H29" s="1"/>
      <c r="I29" s="1"/>
      <c r="J29" s="1"/>
      <c r="K29" s="1"/>
      <c r="L29" s="82" t="s">
        <v>133</v>
      </c>
      <c r="M29" s="1"/>
      <c r="N29" s="1"/>
    </row>
    <row r="30" spans="1:14" ht="15" x14ac:dyDescent="0.25">
      <c r="A30" s="8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</row>
    <row r="31" spans="1:14" ht="15" x14ac:dyDescent="0.25">
      <c r="A31" s="8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</row>
    <row r="32" spans="1:14" ht="15" x14ac:dyDescent="0.25">
      <c r="A32" s="8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1:14" ht="15" x14ac:dyDescent="0.25">
      <c r="A33" s="8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</row>
    <row r="34" spans="1:14" ht="15" x14ac:dyDescent="0.25">
      <c r="A34" s="8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</row>
    <row r="35" spans="1:14" ht="15" x14ac:dyDescent="0.25">
      <c r="A35" s="8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4" ht="15" x14ac:dyDescent="0.25">
      <c r="A36" s="8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</row>
    <row r="37" spans="1:14" ht="15" x14ac:dyDescent="0.25">
      <c r="A37" s="8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</row>
    <row r="38" spans="1:14" ht="15" x14ac:dyDescent="0.25">
      <c r="A38" s="8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</row>
    <row r="39" spans="1:14" ht="15" x14ac:dyDescent="0.25">
      <c r="A39" s="8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</row>
    <row r="40" spans="1:14" ht="14.25" x14ac:dyDescent="0.2">
      <c r="A40" s="13" t="s">
        <v>26</v>
      </c>
      <c r="B40" s="1"/>
      <c r="C40" s="4" t="s">
        <v>32</v>
      </c>
      <c r="D40" s="1"/>
      <c r="E40" s="83"/>
      <c r="F40" s="83"/>
      <c r="G40" s="83"/>
      <c r="H40" s="83"/>
      <c r="I40" s="83"/>
      <c r="J40" s="83"/>
      <c r="K40" s="83"/>
      <c r="L40" s="1"/>
      <c r="M40" s="1"/>
      <c r="N40" s="1"/>
    </row>
    <row r="41" spans="1:14" ht="14.25" x14ac:dyDescent="0.2">
      <c r="A41" s="13" t="s">
        <v>23</v>
      </c>
      <c r="B41" s="1"/>
      <c r="C41" s="1" t="s">
        <v>100</v>
      </c>
      <c r="D41" s="1"/>
      <c r="E41" s="83"/>
      <c r="F41" s="83"/>
      <c r="G41" s="83"/>
      <c r="H41" s="83"/>
      <c r="I41" s="83"/>
      <c r="J41" s="83"/>
      <c r="K41" s="83"/>
      <c r="L41" s="1"/>
      <c r="M41" s="1"/>
      <c r="N41" s="1"/>
    </row>
    <row r="42" spans="1:14" ht="14.25" x14ac:dyDescent="0.2">
      <c r="A42" s="13" t="s">
        <v>63</v>
      </c>
      <c r="B42" s="1"/>
      <c r="C42" s="1" t="s">
        <v>131</v>
      </c>
      <c r="D42" s="1"/>
      <c r="E42" s="83"/>
      <c r="F42" s="83"/>
      <c r="G42" s="83"/>
      <c r="H42" s="83"/>
      <c r="I42" s="83"/>
      <c r="J42" s="83"/>
      <c r="K42" s="83"/>
      <c r="L42" s="1"/>
      <c r="M42" s="1"/>
      <c r="N42" s="1"/>
    </row>
    <row r="43" spans="1:14" ht="14.25" x14ac:dyDescent="0.2">
      <c r="A43" s="13"/>
      <c r="B43" s="1"/>
      <c r="C43" s="1"/>
      <c r="D43" s="1"/>
      <c r="E43" s="83"/>
      <c r="F43" s="83"/>
      <c r="G43" s="83"/>
      <c r="H43" s="83"/>
      <c r="I43" s="83"/>
      <c r="J43" s="83"/>
      <c r="K43" s="83"/>
      <c r="L43" s="1"/>
      <c r="M43" s="1"/>
      <c r="N43" s="1"/>
    </row>
    <row r="44" spans="1:14" ht="13.5" customHeight="1" thickBot="1" x14ac:dyDescent="0.25">
      <c r="A44" s="13" t="s">
        <v>24</v>
      </c>
      <c r="B44" s="1"/>
      <c r="C44" s="1" t="s">
        <v>25</v>
      </c>
      <c r="D44" s="1"/>
      <c r="E44" s="1"/>
      <c r="F44" s="1"/>
      <c r="G44" s="1"/>
      <c r="H44" s="1"/>
      <c r="I44" s="1"/>
      <c r="J44" s="1"/>
      <c r="K44" s="84" t="s">
        <v>15</v>
      </c>
      <c r="L44" s="85" t="str">
        <f>L10</f>
        <v>Maret 2024</v>
      </c>
      <c r="M44" s="1"/>
      <c r="N44" s="1"/>
    </row>
    <row r="45" spans="1:14" ht="12.75" customHeight="1" thickTop="1" x14ac:dyDescent="0.2">
      <c r="A45" s="363" t="s">
        <v>0</v>
      </c>
      <c r="B45" s="263" t="s">
        <v>20</v>
      </c>
      <c r="C45" s="264"/>
      <c r="D45" s="314" t="s">
        <v>1</v>
      </c>
      <c r="E45" s="315"/>
      <c r="F45" s="258" t="s">
        <v>4</v>
      </c>
      <c r="G45" s="258" t="s">
        <v>5</v>
      </c>
      <c r="H45" s="258" t="s">
        <v>6</v>
      </c>
      <c r="I45" s="258" t="s">
        <v>17</v>
      </c>
      <c r="J45" s="261" t="s">
        <v>18</v>
      </c>
      <c r="K45" s="322"/>
      <c r="L45" s="314" t="s">
        <v>19</v>
      </c>
      <c r="M45" s="316"/>
      <c r="N45" s="317"/>
    </row>
    <row r="46" spans="1:14" x14ac:dyDescent="0.2">
      <c r="A46" s="364"/>
      <c r="B46" s="265"/>
      <c r="C46" s="266"/>
      <c r="D46" s="285" t="s">
        <v>2</v>
      </c>
      <c r="E46" s="285" t="s">
        <v>3</v>
      </c>
      <c r="F46" s="321"/>
      <c r="G46" s="285"/>
      <c r="H46" s="285"/>
      <c r="I46" s="280"/>
      <c r="J46" s="285" t="s">
        <v>7</v>
      </c>
      <c r="K46" s="285" t="s">
        <v>8</v>
      </c>
      <c r="L46" s="269" t="s">
        <v>7</v>
      </c>
      <c r="M46" s="319" t="s">
        <v>8</v>
      </c>
      <c r="N46" s="320"/>
    </row>
    <row r="47" spans="1:14" x14ac:dyDescent="0.2">
      <c r="A47" s="365"/>
      <c r="B47" s="267"/>
      <c r="C47" s="268"/>
      <c r="D47" s="270"/>
      <c r="E47" s="270"/>
      <c r="F47" s="318"/>
      <c r="G47" s="270"/>
      <c r="H47" s="270"/>
      <c r="I47" s="281"/>
      <c r="J47" s="318"/>
      <c r="K47" s="318"/>
      <c r="L47" s="270"/>
      <c r="M47" s="86" t="s">
        <v>9</v>
      </c>
      <c r="N47" s="87" t="s">
        <v>10</v>
      </c>
    </row>
    <row r="48" spans="1:14" x14ac:dyDescent="0.2">
      <c r="A48" s="17">
        <v>1</v>
      </c>
      <c r="B48" s="346">
        <v>2</v>
      </c>
      <c r="C48" s="347"/>
      <c r="D48" s="111">
        <v>3</v>
      </c>
      <c r="E48" s="111">
        <v>4</v>
      </c>
      <c r="F48" s="111">
        <v>5</v>
      </c>
      <c r="G48" s="111">
        <v>6</v>
      </c>
      <c r="H48" s="111">
        <v>7</v>
      </c>
      <c r="I48" s="111">
        <v>8</v>
      </c>
      <c r="J48" s="111">
        <v>9</v>
      </c>
      <c r="K48" s="111">
        <v>10</v>
      </c>
      <c r="L48" s="111">
        <v>11</v>
      </c>
      <c r="M48" s="111">
        <v>12</v>
      </c>
      <c r="N48" s="112">
        <v>13</v>
      </c>
    </row>
    <row r="49" spans="1:14" x14ac:dyDescent="0.2">
      <c r="A49" s="14"/>
      <c r="B49" s="89"/>
      <c r="C49" s="90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2"/>
    </row>
    <row r="50" spans="1:14" x14ac:dyDescent="0.2">
      <c r="A50" s="15">
        <v>1</v>
      </c>
      <c r="B50" s="170" t="s">
        <v>159</v>
      </c>
      <c r="C50" s="47"/>
      <c r="D50" s="91"/>
      <c r="E50" s="91" t="s">
        <v>31</v>
      </c>
      <c r="F50" s="174">
        <v>192900</v>
      </c>
      <c r="G50" s="95" t="s">
        <v>27</v>
      </c>
      <c r="H50" s="91"/>
      <c r="I50" s="57">
        <f>F50/F54*100</f>
        <v>2.0646694281218894</v>
      </c>
      <c r="J50" s="114">
        <f>M50/F50*100</f>
        <v>99.533437013996888</v>
      </c>
      <c r="K50" s="114">
        <f t="shared" ref="K50:K51" si="0">M50/F50*100</f>
        <v>99.533437013996888</v>
      </c>
      <c r="L50" s="94">
        <f>I50*J50/100</f>
        <v>2.0550364447869502</v>
      </c>
      <c r="M50" s="94">
        <v>192000</v>
      </c>
      <c r="N50" s="96">
        <f>I50*K50/100</f>
        <v>2.0550364447869502</v>
      </c>
    </row>
    <row r="51" spans="1:14" x14ac:dyDescent="0.2">
      <c r="A51" s="15">
        <v>2</v>
      </c>
      <c r="B51" s="170" t="s">
        <v>48</v>
      </c>
      <c r="C51" s="47"/>
      <c r="D51" s="91"/>
      <c r="E51" s="91"/>
      <c r="F51" s="174">
        <v>6900000</v>
      </c>
      <c r="G51" s="95" t="s">
        <v>27</v>
      </c>
      <c r="H51" s="91"/>
      <c r="I51" s="57">
        <f>F51/F54*100</f>
        <v>73.852872234531034</v>
      </c>
      <c r="J51" s="114">
        <f>M51/F51*100</f>
        <v>100</v>
      </c>
      <c r="K51" s="114">
        <f t="shared" si="0"/>
        <v>100</v>
      </c>
      <c r="L51" s="94">
        <f>I51*J51/100</f>
        <v>73.852872234531034</v>
      </c>
      <c r="M51" s="94">
        <v>6900000</v>
      </c>
      <c r="N51" s="96">
        <f>I51*K51/100</f>
        <v>73.852872234531034</v>
      </c>
    </row>
    <row r="52" spans="1:14" x14ac:dyDescent="0.2">
      <c r="A52" s="15">
        <v>3</v>
      </c>
      <c r="B52" s="170" t="s">
        <v>145</v>
      </c>
      <c r="C52" s="47"/>
      <c r="D52" s="91"/>
      <c r="E52" s="91"/>
      <c r="F52" s="171">
        <v>2250000</v>
      </c>
      <c r="G52" s="95" t="s">
        <v>27</v>
      </c>
      <c r="H52" s="91"/>
      <c r="I52" s="57">
        <f>F52/F54*100</f>
        <v>24.082458337347077</v>
      </c>
      <c r="J52" s="114">
        <f>M52/F52*100</f>
        <v>0</v>
      </c>
      <c r="K52" s="114">
        <f>M52/F52*100</f>
        <v>0</v>
      </c>
      <c r="L52" s="94">
        <f>I52*J52/100</f>
        <v>0</v>
      </c>
      <c r="M52" s="94">
        <v>0</v>
      </c>
      <c r="N52" s="96">
        <f>I52*K52/100</f>
        <v>0</v>
      </c>
    </row>
    <row r="53" spans="1:14" x14ac:dyDescent="0.2">
      <c r="A53" s="15"/>
      <c r="B53" s="89"/>
      <c r="C53" s="97"/>
      <c r="D53" s="91"/>
      <c r="E53" s="91"/>
      <c r="F53" s="94"/>
      <c r="G53" s="95"/>
      <c r="H53" s="91"/>
      <c r="I53" s="94"/>
      <c r="J53" s="94"/>
      <c r="K53" s="94"/>
      <c r="L53" s="94"/>
      <c r="M53" s="94"/>
      <c r="N53" s="96"/>
    </row>
    <row r="54" spans="1:14" ht="13.5" thickBot="1" x14ac:dyDescent="0.25">
      <c r="A54" s="366" t="s">
        <v>16</v>
      </c>
      <c r="B54" s="367"/>
      <c r="C54" s="367"/>
      <c r="D54" s="367"/>
      <c r="E54" s="368"/>
      <c r="F54" s="98">
        <f>SUM(F49:F53)</f>
        <v>9342900</v>
      </c>
      <c r="G54" s="99" t="s">
        <v>27</v>
      </c>
      <c r="H54" s="66"/>
      <c r="I54" s="67">
        <f>SUM(I49:I53)</f>
        <v>100</v>
      </c>
      <c r="J54" s="64"/>
      <c r="K54" s="68"/>
      <c r="L54" s="98">
        <f>SUM(L49:L53)</f>
        <v>75.907908679317984</v>
      </c>
      <c r="M54" s="98">
        <f>SUM(M49:M53)</f>
        <v>7092000</v>
      </c>
      <c r="N54" s="100">
        <f>SUM(N49:N53)</f>
        <v>75.907908679317984</v>
      </c>
    </row>
    <row r="55" spans="1:14" ht="13.5" thickTop="1" x14ac:dyDescent="0.2">
      <c r="A55" s="1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">
      <c r="A56" s="13"/>
      <c r="B56" s="1"/>
      <c r="C56" s="1"/>
      <c r="D56" s="1"/>
      <c r="E56" s="1"/>
      <c r="F56" s="1"/>
      <c r="G56" s="1"/>
      <c r="H56" s="1"/>
      <c r="I56" s="1"/>
      <c r="J56" s="1"/>
      <c r="K56" s="1"/>
      <c r="L56" s="105" t="str">
        <f>L23</f>
        <v>Benteng Jampea, 31 Maret 2024</v>
      </c>
      <c r="M56" s="106"/>
      <c r="N56" s="1"/>
    </row>
    <row r="57" spans="1:14" x14ac:dyDescent="0.2">
      <c r="A57" s="1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">
      <c r="A58" s="13"/>
      <c r="B58" s="1"/>
      <c r="C58" s="1"/>
      <c r="D58" s="1"/>
      <c r="E58" s="1"/>
      <c r="F58" s="1"/>
      <c r="G58" s="1"/>
      <c r="H58" s="1"/>
      <c r="I58" s="1"/>
      <c r="J58" s="1"/>
      <c r="K58" s="1"/>
      <c r="L58" s="82" t="s">
        <v>28</v>
      </c>
      <c r="M58" s="1"/>
      <c r="N58" s="1"/>
    </row>
    <row r="59" spans="1:14" x14ac:dyDescent="0.2">
      <c r="A59" s="13"/>
      <c r="B59" s="1"/>
      <c r="C59" s="1"/>
      <c r="D59" s="1"/>
      <c r="E59" s="1"/>
      <c r="F59" s="1"/>
      <c r="G59" s="1"/>
      <c r="H59" s="1"/>
      <c r="I59" s="1"/>
      <c r="J59" s="1"/>
      <c r="K59" s="1"/>
      <c r="L59" s="82"/>
      <c r="M59" s="1"/>
      <c r="N59" s="1"/>
    </row>
    <row r="60" spans="1:14" x14ac:dyDescent="0.2">
      <c r="A60" s="13"/>
      <c r="B60" s="1"/>
      <c r="C60" s="1"/>
      <c r="D60" s="1"/>
      <c r="E60" s="1"/>
      <c r="F60" s="1"/>
      <c r="G60" s="1"/>
      <c r="H60" s="1"/>
      <c r="I60" s="1"/>
      <c r="J60" s="1"/>
      <c r="K60" s="1"/>
      <c r="L60" s="82"/>
      <c r="M60" s="1"/>
      <c r="N60" s="1"/>
    </row>
    <row r="61" spans="1:14" x14ac:dyDescent="0.2">
      <c r="A61" s="13"/>
      <c r="B61" s="1"/>
      <c r="C61" s="1"/>
      <c r="D61" s="1"/>
      <c r="E61" s="1"/>
      <c r="F61" s="1"/>
      <c r="G61" s="1"/>
      <c r="H61" s="1"/>
      <c r="I61" s="1"/>
      <c r="J61" s="1"/>
      <c r="K61" s="1"/>
      <c r="L61" s="74" t="s">
        <v>134</v>
      </c>
      <c r="M61" s="1"/>
      <c r="N61" s="1"/>
    </row>
    <row r="62" spans="1:14" x14ac:dyDescent="0.2">
      <c r="A62" s="13"/>
      <c r="B62" s="1"/>
      <c r="C62" s="1"/>
      <c r="D62" s="1"/>
      <c r="E62" s="1"/>
      <c r="F62" s="1"/>
      <c r="G62" s="1"/>
      <c r="H62" s="1"/>
      <c r="I62" s="1"/>
      <c r="J62" s="1"/>
      <c r="K62" s="1"/>
      <c r="L62" s="82" t="s">
        <v>133</v>
      </c>
      <c r="M62" s="1"/>
      <c r="N62" s="1"/>
    </row>
  </sheetData>
  <mergeCells count="37">
    <mergeCell ref="A54:E54"/>
    <mergeCell ref="H45:H47"/>
    <mergeCell ref="I45:I47"/>
    <mergeCell ref="B48:C48"/>
    <mergeCell ref="L12:L13"/>
    <mergeCell ref="M12:N12"/>
    <mergeCell ref="B14:C14"/>
    <mergeCell ref="A21:E21"/>
    <mergeCell ref="A45:A47"/>
    <mergeCell ref="B45:C47"/>
    <mergeCell ref="D45:E45"/>
    <mergeCell ref="F45:F47"/>
    <mergeCell ref="G45:G47"/>
    <mergeCell ref="J45:K45"/>
    <mergeCell ref="L45:N45"/>
    <mergeCell ref="D46:D47"/>
    <mergeCell ref="E46:E47"/>
    <mergeCell ref="J46:J47"/>
    <mergeCell ref="K46:K47"/>
    <mergeCell ref="L46:L47"/>
    <mergeCell ref="M46:N46"/>
    <mergeCell ref="A1:N1"/>
    <mergeCell ref="A2:N2"/>
    <mergeCell ref="A3:N3"/>
    <mergeCell ref="A11:A13"/>
    <mergeCell ref="B11:C13"/>
    <mergeCell ref="D11:E11"/>
    <mergeCell ref="F11:F13"/>
    <mergeCell ref="G11:G13"/>
    <mergeCell ref="H11:H13"/>
    <mergeCell ref="I11:I13"/>
    <mergeCell ref="J11:K11"/>
    <mergeCell ref="L11:N11"/>
    <mergeCell ref="D12:D13"/>
    <mergeCell ref="E12:E13"/>
    <mergeCell ref="J12:J13"/>
    <mergeCell ref="K12:K13"/>
  </mergeCells>
  <pageMargins left="0.70866141732283472" right="0.70866141732283472" top="0.74803149606299213" bottom="0.74803149606299213" header="0.31496062992125984" footer="0.31496062992125984"/>
  <pageSetup paperSize="5" scale="9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COPER</vt:lpstr>
      <vt:lpstr>RFK2</vt:lpstr>
      <vt:lpstr>MUSLIANA 1</vt:lpstr>
      <vt:lpstr>MUDDASSIR</vt:lpstr>
      <vt:lpstr>ST. SIANG</vt:lpstr>
      <vt:lpstr>AWALUDDIN</vt:lpstr>
      <vt:lpstr>'ST. SIANG'!Print_Area</vt:lpstr>
      <vt:lpstr>MUDDASSIR!Print_Titles</vt:lpstr>
      <vt:lpstr>'MUSLIANA 1'!Print_Titles</vt:lpstr>
      <vt:lpstr>'RFK2'!Print_Titles</vt:lpstr>
      <vt:lpstr>'ST. SIANG'!Print_Titles</vt:lpstr>
    </vt:vector>
  </TitlesOfParts>
  <Company>Visual Data Komputer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Wildham</dc:creator>
  <cp:lastModifiedBy>Microsoft</cp:lastModifiedBy>
  <cp:lastPrinted>2023-02-01T22:23:07Z</cp:lastPrinted>
  <dcterms:created xsi:type="dcterms:W3CDTF">1998-12-31T17:52:35Z</dcterms:created>
  <dcterms:modified xsi:type="dcterms:W3CDTF">2024-04-01T06:24:33Z</dcterms:modified>
</cp:coreProperties>
</file>